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entralkansliet\Kommunstyrelsen\Personalchefen\KAD 2023\Cirkulär 2024\"/>
    </mc:Choice>
  </mc:AlternateContent>
  <xr:revisionPtr revIDLastSave="0" documentId="13_ncr:1_{327D5B37-6F0E-4F35-9F93-25FABC89F1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laga 1 § 3" sheetId="1" r:id="rId1"/>
    <sheet name="Bilaga 2 § 2 och § 3" sheetId="2" r:id="rId2"/>
    <sheet name="Bilaga 2 § 4 och § 27" sheetId="3" r:id="rId3"/>
    <sheet name="DEL B § 27" sheetId="4" r:id="rId4"/>
    <sheet name="Arvoden" sheetId="5" r:id="rId5"/>
    <sheet name="Medborgarinstitutet" sheetId="6" r:id="rId6"/>
    <sheet name="Skolledaravtalet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7" l="1"/>
  <c r="S12" i="5"/>
  <c r="S36" i="5"/>
  <c r="P36" i="4"/>
  <c r="P32" i="3"/>
  <c r="Z7" i="6"/>
  <c r="X26" i="6"/>
  <c r="Z24" i="6"/>
  <c r="X21" i="6"/>
  <c r="Z17" i="6"/>
  <c r="V17" i="6"/>
  <c r="P39" i="4"/>
  <c r="P33" i="2"/>
  <c r="T18" i="7"/>
  <c r="P40" i="2"/>
  <c r="V9" i="1"/>
  <c r="P9" i="1"/>
  <c r="R9" i="1"/>
  <c r="P10" i="1"/>
  <c r="R10" i="1"/>
  <c r="P11" i="1"/>
  <c r="R11" i="1"/>
  <c r="P12" i="1"/>
  <c r="R12" i="1"/>
  <c r="P13" i="1"/>
  <c r="R13" i="1"/>
  <c r="V11" i="1"/>
  <c r="T41" i="1"/>
  <c r="T10" i="7"/>
  <c r="T17" i="7"/>
  <c r="R18" i="7"/>
  <c r="R19" i="7"/>
  <c r="R20" i="7"/>
  <c r="R17" i="7"/>
  <c r="Z27" i="6"/>
  <c r="X24" i="6"/>
  <c r="Z26" i="6"/>
  <c r="Z21" i="6"/>
  <c r="Z15" i="6"/>
  <c r="Z10" i="6"/>
  <c r="X10" i="6"/>
  <c r="X7" i="6"/>
  <c r="X13" i="6"/>
  <c r="P41" i="4"/>
  <c r="P33" i="4"/>
  <c r="P28" i="4"/>
  <c r="P20" i="4"/>
  <c r="P16" i="4"/>
  <c r="P13" i="4"/>
  <c r="P11" i="4"/>
  <c r="P9" i="4"/>
  <c r="P7" i="4"/>
  <c r="P40" i="3"/>
  <c r="P38" i="3"/>
  <c r="P36" i="3"/>
  <c r="P28" i="3"/>
  <c r="P20" i="3"/>
  <c r="P18" i="3"/>
  <c r="P15" i="3"/>
  <c r="P12" i="3"/>
  <c r="P7" i="3"/>
  <c r="P45" i="2"/>
  <c r="P37" i="2"/>
  <c r="P30" i="2"/>
  <c r="P27" i="2"/>
  <c r="P20" i="2"/>
  <c r="P18" i="2"/>
  <c r="P16" i="2"/>
  <c r="P12" i="2"/>
  <c r="P8" i="2"/>
  <c r="V36" i="1"/>
  <c r="V33" i="1"/>
  <c r="V34" i="1"/>
  <c r="V35" i="1"/>
  <c r="V32" i="1"/>
  <c r="T36" i="1"/>
  <c r="T35" i="1"/>
  <c r="T33" i="1"/>
  <c r="T34" i="1"/>
  <c r="T32" i="1"/>
  <c r="V25" i="1"/>
  <c r="V22" i="1"/>
  <c r="V23" i="1"/>
  <c r="V24" i="1"/>
  <c r="V21" i="1"/>
  <c r="T27" i="1"/>
  <c r="T22" i="1"/>
  <c r="T23" i="1"/>
  <c r="T24" i="1"/>
  <c r="T25" i="1"/>
  <c r="T26" i="1"/>
  <c r="T21" i="1"/>
  <c r="V13" i="1"/>
  <c r="V10" i="1"/>
  <c r="V12" i="1"/>
  <c r="V14" i="1"/>
  <c r="V15" i="1"/>
  <c r="T10" i="1"/>
  <c r="T11" i="1"/>
  <c r="T12" i="1"/>
  <c r="T13" i="1"/>
  <c r="T14" i="1"/>
  <c r="T15" i="1"/>
  <c r="T16" i="1"/>
  <c r="T9" i="1"/>
  <c r="T8" i="7"/>
  <c r="T9" i="7"/>
  <c r="T11" i="7"/>
  <c r="T7" i="7"/>
  <c r="R8" i="7"/>
  <c r="R9" i="7"/>
  <c r="R10" i="7"/>
  <c r="R11" i="7"/>
  <c r="R7" i="7"/>
  <c r="N7" i="7"/>
  <c r="P7" i="7"/>
  <c r="N8" i="7"/>
  <c r="P8" i="7"/>
  <c r="N9" i="7"/>
  <c r="P9" i="7"/>
  <c r="P19" i="7"/>
  <c r="N19" i="7"/>
  <c r="O12" i="5"/>
  <c r="J20" i="5"/>
  <c r="P18" i="7"/>
  <c r="P17" i="7"/>
  <c r="N18" i="7"/>
  <c r="N20" i="7"/>
  <c r="N17" i="7"/>
  <c r="P11" i="7"/>
  <c r="P10" i="7"/>
  <c r="N10" i="7"/>
  <c r="N11" i="7"/>
  <c r="V27" i="6"/>
  <c r="V26" i="6"/>
  <c r="V24" i="6"/>
  <c r="V21" i="6"/>
  <c r="T26" i="6"/>
  <c r="T24" i="6"/>
  <c r="T21" i="6"/>
  <c r="V15" i="6"/>
  <c r="T10" i="6"/>
  <c r="V10" i="6"/>
  <c r="V7" i="6"/>
  <c r="T7" i="6"/>
  <c r="O36" i="5"/>
  <c r="J23" i="5"/>
  <c r="N41" i="4"/>
  <c r="N39" i="4"/>
  <c r="N36" i="4"/>
  <c r="N33" i="4"/>
  <c r="N28" i="4"/>
  <c r="N20" i="4"/>
  <c r="N16" i="4"/>
  <c r="N13" i="4"/>
  <c r="N11" i="4"/>
  <c r="N9" i="4"/>
  <c r="N7" i="4"/>
  <c r="N40" i="3"/>
  <c r="N38" i="3"/>
  <c r="N36" i="3"/>
  <c r="N32" i="3"/>
  <c r="N28" i="3"/>
  <c r="N20" i="3"/>
  <c r="N18" i="3"/>
  <c r="N15" i="3"/>
  <c r="N12" i="3"/>
  <c r="N7" i="3"/>
  <c r="N45" i="2"/>
  <c r="N40" i="2"/>
  <c r="N37" i="2"/>
  <c r="N33" i="2"/>
  <c r="N30" i="2"/>
  <c r="N27" i="2"/>
  <c r="N12" i="2"/>
  <c r="N20" i="2"/>
  <c r="N18" i="2"/>
  <c r="N16" i="2"/>
  <c r="N8" i="2"/>
  <c r="P41" i="1"/>
  <c r="R35" i="1"/>
  <c r="R33" i="1"/>
  <c r="R34" i="1"/>
  <c r="R36" i="1"/>
  <c r="R32" i="1"/>
  <c r="P36" i="1"/>
  <c r="P33" i="1"/>
  <c r="P34" i="1"/>
  <c r="P35" i="1"/>
  <c r="P32" i="1"/>
  <c r="R21" i="1"/>
  <c r="R22" i="1"/>
  <c r="R23" i="1"/>
  <c r="R24" i="1"/>
  <c r="R25" i="1"/>
  <c r="P27" i="1"/>
  <c r="P22" i="1"/>
  <c r="P23" i="1"/>
  <c r="P24" i="1"/>
  <c r="P25" i="1"/>
  <c r="P26" i="1"/>
  <c r="P21" i="1"/>
  <c r="R15" i="1"/>
  <c r="R14" i="1"/>
  <c r="P14" i="1"/>
  <c r="P15" i="1"/>
  <c r="P16" i="1"/>
  <c r="T13" i="6"/>
  <c r="P13" i="6"/>
  <c r="N15" i="6"/>
  <c r="R7" i="6"/>
  <c r="L7" i="6"/>
  <c r="H36" i="5"/>
  <c r="H31" i="5"/>
  <c r="J26" i="5"/>
  <c r="J21" i="5"/>
  <c r="J22" i="5"/>
  <c r="J24" i="5"/>
  <c r="J25" i="5"/>
  <c r="H25" i="5"/>
  <c r="H21" i="5"/>
  <c r="H22" i="5"/>
  <c r="H23" i="5"/>
  <c r="H24" i="5"/>
  <c r="H26" i="5"/>
  <c r="H12" i="5"/>
  <c r="J32" i="1"/>
  <c r="H32" i="1"/>
  <c r="J8" i="2"/>
  <c r="H34" i="1"/>
  <c r="H36" i="1"/>
  <c r="J36" i="1"/>
  <c r="J34" i="1"/>
  <c r="J25" i="1"/>
  <c r="H22" i="1"/>
  <c r="J22" i="1"/>
  <c r="J21" i="1"/>
  <c r="H21" i="1"/>
  <c r="H16" i="1"/>
  <c r="H13" i="1"/>
  <c r="H9" i="1"/>
  <c r="H11" i="1"/>
  <c r="H10" i="1"/>
  <c r="J10" i="1"/>
  <c r="J11" i="1"/>
  <c r="J9" i="1"/>
  <c r="J5" i="5"/>
  <c r="H5" i="5"/>
  <c r="J41" i="4" l="1"/>
  <c r="J39" i="4"/>
  <c r="J36" i="4"/>
  <c r="J33" i="4"/>
  <c r="J28" i="4"/>
  <c r="J20" i="4"/>
  <c r="J16" i="4"/>
  <c r="J13" i="4"/>
  <c r="J11" i="4"/>
  <c r="J9" i="4"/>
  <c r="J7" i="4"/>
  <c r="J40" i="3"/>
  <c r="J38" i="3"/>
  <c r="J36" i="3"/>
  <c r="J32" i="3"/>
  <c r="J28" i="3"/>
  <c r="J33" i="2"/>
  <c r="J30" i="2"/>
  <c r="J7" i="3"/>
  <c r="J45" i="2"/>
  <c r="J40" i="2"/>
  <c r="J37" i="2"/>
  <c r="J27" i="2"/>
  <c r="J12" i="2"/>
  <c r="H41" i="1"/>
  <c r="J35" i="1"/>
  <c r="J33" i="1"/>
  <c r="H35" i="1"/>
  <c r="H33" i="1"/>
  <c r="J24" i="1"/>
  <c r="J23" i="1"/>
  <c r="H27" i="1"/>
  <c r="H26" i="1"/>
  <c r="H25" i="1"/>
  <c r="H24" i="1"/>
  <c r="H23" i="1"/>
  <c r="J12" i="1"/>
  <c r="J15" i="1"/>
  <c r="J14" i="1"/>
  <c r="J13" i="1"/>
  <c r="H14" i="1"/>
  <c r="H15" i="1"/>
  <c r="H12" i="1"/>
  <c r="J6" i="5" l="1"/>
  <c r="J7" i="5"/>
  <c r="H6" i="5"/>
  <c r="H7" i="5"/>
  <c r="N27" i="6"/>
  <c r="N26" i="6"/>
  <c r="N24" i="6"/>
  <c r="L26" i="6"/>
  <c r="L24" i="6"/>
  <c r="N21" i="6"/>
  <c r="L21" i="6"/>
  <c r="N17" i="6"/>
  <c r="N10" i="6"/>
  <c r="R10" i="6" s="1"/>
  <c r="L10" i="6"/>
  <c r="N7" i="6"/>
  <c r="I18" i="7"/>
  <c r="I19" i="7"/>
  <c r="I17" i="7"/>
  <c r="G17" i="7"/>
  <c r="I7" i="7"/>
  <c r="G11" i="7" l="1"/>
  <c r="G7" i="7"/>
  <c r="J30" i="6"/>
  <c r="J20" i="2"/>
  <c r="J18" i="2"/>
  <c r="J16" i="2"/>
  <c r="G20" i="7" l="1"/>
  <c r="G19" i="7"/>
  <c r="G18" i="7"/>
  <c r="I11" i="7"/>
  <c r="I10" i="7"/>
  <c r="I9" i="7"/>
  <c r="I8" i="7"/>
  <c r="G10" i="7"/>
  <c r="G9" i="7"/>
  <c r="G8" i="7"/>
  <c r="J20" i="3"/>
  <c r="J18" i="3"/>
  <c r="J15" i="3"/>
  <c r="J12" i="3"/>
  <c r="H20" i="5" l="1"/>
</calcChain>
</file>

<file path=xl/sharedStrings.xml><?xml version="1.0" encoding="utf-8"?>
<sst xmlns="http://schemas.openxmlformats.org/spreadsheetml/2006/main" count="453" uniqueCount="194">
  <si>
    <t>DEL B  Gemensamma bestämmelser för undervisningspersonal inom grundskolan</t>
  </si>
  <si>
    <t xml:space="preserve">Lönesättningspunkt </t>
  </si>
  <si>
    <t xml:space="preserve">Antal </t>
  </si>
  <si>
    <t>Kod</t>
  </si>
  <si>
    <t>lönegrundsgrupper</t>
  </si>
  <si>
    <t>4 03 01 07ÅL</t>
  </si>
  <si>
    <t xml:space="preserve"> -1</t>
  </si>
  <si>
    <t>-</t>
  </si>
  <si>
    <t>5 03 01 08ÅL</t>
  </si>
  <si>
    <t>2-4</t>
  </si>
  <si>
    <t>6 03 01 09ÅL</t>
  </si>
  <si>
    <t>5-7</t>
  </si>
  <si>
    <t>4 03 01 10ÅL</t>
  </si>
  <si>
    <t>8 - 11</t>
  </si>
  <si>
    <t>4 03 01 10 1</t>
  </si>
  <si>
    <t>12 - 23</t>
  </si>
  <si>
    <t>4 03 01 20 1</t>
  </si>
  <si>
    <t>24 - 30</t>
  </si>
  <si>
    <t>4 03 01 30 1</t>
  </si>
  <si>
    <t>31-37</t>
  </si>
  <si>
    <t>4 03 01 40 1</t>
  </si>
  <si>
    <t>38 -</t>
  </si>
  <si>
    <t>Lönesättningspunkt</t>
  </si>
  <si>
    <t>Antal</t>
  </si>
  <si>
    <t>Lönegrundsgrupper</t>
  </si>
  <si>
    <t>-2</t>
  </si>
  <si>
    <t>4 03 01 09 2ÅL</t>
  </si>
  <si>
    <t>3-4</t>
  </si>
  <si>
    <t>4 03 01 10 2</t>
  </si>
  <si>
    <t>4 03 01 20 2</t>
  </si>
  <si>
    <t>7-14</t>
  </si>
  <si>
    <t>4 03 01 30 2</t>
  </si>
  <si>
    <t>15-19</t>
  </si>
  <si>
    <t>4 03 01 40 2</t>
  </si>
  <si>
    <t>20-24</t>
  </si>
  <si>
    <t>4 03 01 50 2</t>
  </si>
  <si>
    <t>4 03 01 09 3ÅL</t>
  </si>
  <si>
    <t>-5</t>
  </si>
  <si>
    <t>4 03 01 10 3</t>
  </si>
  <si>
    <t>6-11</t>
  </si>
  <si>
    <t>4 03 01 20 3</t>
  </si>
  <si>
    <t>12-20</t>
  </si>
  <si>
    <t>4 03 01 30 3</t>
  </si>
  <si>
    <t>21-25</t>
  </si>
  <si>
    <t>4 03 01 40 3</t>
  </si>
  <si>
    <t>26-</t>
  </si>
  <si>
    <t>4 03 04 066</t>
  </si>
  <si>
    <t xml:space="preserve">Elevhandledare i grundskola ( Del B Grundskolans allmänna del § 6) </t>
  </si>
  <si>
    <t>4 03 04 067</t>
  </si>
  <si>
    <t xml:space="preserve">Elevhandledare i grundskola, ej behörig ( Del B Grundskolans allmänna del § 6 mom. 2) </t>
  </si>
  <si>
    <t>DEL B GRUNDSKOLAN</t>
  </si>
  <si>
    <t>LEKTORER, ÄMNESLÄRARE, SPECIALKLASSLÄRARE OCH SPECIALLÄRARE</t>
  </si>
  <si>
    <t>§2 Grundlön för lektorer ( ämneslärare)</t>
  </si>
  <si>
    <t>4 03 04 005</t>
  </si>
  <si>
    <t>behörighet som äldre lektor</t>
  </si>
  <si>
    <t>4 03 04 007</t>
  </si>
  <si>
    <t>Annan än ovannämnd behörighet för ämnesundervis-</t>
  </si>
  <si>
    <t>dervisningen eller specialundervisningen</t>
  </si>
  <si>
    <t>4 03 04 008</t>
  </si>
  <si>
    <t>Högre högskoleexamen</t>
  </si>
  <si>
    <t>4 03 04 009</t>
  </si>
  <si>
    <t>Högskoleexamen</t>
  </si>
  <si>
    <t>4 03 04 010</t>
  </si>
  <si>
    <t>Annan än ovannämnd</t>
  </si>
  <si>
    <t>§ 3 Grundlön för lärare som ger specialundervisning ( specialklasslärare och speciallärare)</t>
  </si>
  <si>
    <t>4 03 04 012</t>
  </si>
  <si>
    <t>Högre högskoleexamen och lärarbehörighet för</t>
  </si>
  <si>
    <t>specialundervisning</t>
  </si>
  <si>
    <t>4 03 04 014</t>
  </si>
  <si>
    <t>Lägre högskoleexamen och lärarbehörighet för</t>
  </si>
  <si>
    <t>4 03 04 013</t>
  </si>
  <si>
    <t>Lärarbehörighet för specialundervisning</t>
  </si>
  <si>
    <t>4 03 04 015</t>
  </si>
  <si>
    <t>4 03 04 016</t>
  </si>
  <si>
    <t>Speciallärarbehörighet för undervisning av mycket</t>
  </si>
  <si>
    <t>4 03 04 017</t>
  </si>
  <si>
    <t>KLASSLÄRARE</t>
  </si>
  <si>
    <t>§4 Grundlön för klasslärare ( klassundervisning)</t>
  </si>
  <si>
    <t>4 03 04 028</t>
  </si>
  <si>
    <t>Klasslärarbehörighet, högre högskoleexamen</t>
  </si>
  <si>
    <t>och ämneslärarbehörighet i något gemensamt ämne i</t>
  </si>
  <si>
    <t xml:space="preserve"> </t>
  </si>
  <si>
    <t>4 03 04 030</t>
  </si>
  <si>
    <t>4 03 04 031</t>
  </si>
  <si>
    <t>4 03 04 098</t>
  </si>
  <si>
    <t>4 03 04 033</t>
  </si>
  <si>
    <t>DEL B Grundskolan</t>
  </si>
  <si>
    <t>§ 27 Lön, samplanering och undervisningsskyldighet för timlärare</t>
  </si>
  <si>
    <t>4 03 07 038</t>
  </si>
  <si>
    <t>eller tidigare behörighet som äldre lektor</t>
  </si>
  <si>
    <t>4 03 07 040</t>
  </si>
  <si>
    <t>Annan än ovannämnd behörighet för ämnesunder-</t>
  </si>
  <si>
    <t>4 03 07 041</t>
  </si>
  <si>
    <t>4 03 07 042</t>
  </si>
  <si>
    <t>4 03 07 043</t>
  </si>
  <si>
    <t>SPECIALUNDERVISNING TIMLÄRARE</t>
  </si>
  <si>
    <t>§ 27 Specialundervisning timlärare</t>
  </si>
  <si>
    <t>Specialundervisning</t>
  </si>
  <si>
    <t>4 03 07 044</t>
  </si>
  <si>
    <t>Högre högskoleexamen och speciallärarbehörighet</t>
  </si>
  <si>
    <t>4 03 07 046</t>
  </si>
  <si>
    <t>Lägre högskoleexamen och speciallärarbehörighet</t>
  </si>
  <si>
    <t>4 03 07 045</t>
  </si>
  <si>
    <t>Speciallärarbehörighet</t>
  </si>
  <si>
    <t>4 03 07 047</t>
  </si>
  <si>
    <t>4 03 07 048</t>
  </si>
  <si>
    <t xml:space="preserve">Speciallärarbehörighet för undervisning av mycket </t>
  </si>
  <si>
    <t>4 03 07 049</t>
  </si>
  <si>
    <t>4 03 07 054</t>
  </si>
  <si>
    <t>4 03 07 056</t>
  </si>
  <si>
    <t>utbildning/gymnasieundervisning</t>
  </si>
  <si>
    <t>4 03 07 057</t>
  </si>
  <si>
    <t>gymnasieundervisning</t>
  </si>
  <si>
    <t>4 03 07 099</t>
  </si>
  <si>
    <t>4 03 07 059</t>
  </si>
  <si>
    <t>Ersättningar och arvoden</t>
  </si>
  <si>
    <t>Konst- och färdighetsämnen ( § 23)</t>
  </si>
  <si>
    <t>1-2 lönegrundsgrupper</t>
  </si>
  <si>
    <t>3-8 lönegrundsgrupper</t>
  </si>
  <si>
    <t>9 -  lönegrundsgrupper</t>
  </si>
  <si>
    <t>DEL A  Allmän del kapitel II § 25 "Arvode för förhör av privatelev"</t>
  </si>
  <si>
    <t xml:space="preserve">Del B Grundskolans allmänna del /kapitel III § 19 mom.2 "Tilläggsuppgifter i enskilda </t>
  </si>
  <si>
    <t>skolor/läroanstalter och kommuner"</t>
  </si>
  <si>
    <t>Lågstadium</t>
  </si>
  <si>
    <t>Högstadium eller</t>
  </si>
  <si>
    <t>€/månad</t>
  </si>
  <si>
    <t>specialskola €/månad</t>
  </si>
  <si>
    <t xml:space="preserve">Del B Grundskolans allmänna del /kapitel III § 19 mom. 4 "Tilläggsuppgifter i enskilda </t>
  </si>
  <si>
    <t>skolor / läroanstalter och kommuner"</t>
  </si>
  <si>
    <t>Del B Bilaga I grundskolan/kapitel III § 22 mom. 2 "Lärarhandledning"</t>
  </si>
  <si>
    <t>DEL C MEDBORGARINSTITUTET</t>
  </si>
  <si>
    <t>§ 1</t>
  </si>
  <si>
    <t>Uppgiftsrelaterad lön för rekotrer och biträdande rektorer</t>
  </si>
  <si>
    <t>Lönen för en rektor bestäms lokalt inom följande</t>
  </si>
  <si>
    <t>löneskala</t>
  </si>
  <si>
    <t>Lönen för en biträdande rektor bestäms lokalt</t>
  </si>
  <si>
    <t>inom följande löneskala</t>
  </si>
  <si>
    <t>§ 2</t>
  </si>
  <si>
    <t>Grundlön för lärare</t>
  </si>
  <si>
    <t>Annan lämplig examen eller dispens för lärartjänst</t>
  </si>
  <si>
    <t>vid medborgarinstitut</t>
  </si>
  <si>
    <t xml:space="preserve">§ 9 </t>
  </si>
  <si>
    <t>Lön för planeringsansvarig lärare</t>
  </si>
  <si>
    <t>§ 13</t>
  </si>
  <si>
    <t>Timarvoden</t>
  </si>
  <si>
    <t xml:space="preserve">Kvällsundervisning ( § 8) </t>
  </si>
  <si>
    <t xml:space="preserve">LOKALT TJÄNSTEKOLLEKTIVAVTAL OM ANSTÄLLNINGSVILLKOR FÖR SKOLLEDARE I </t>
  </si>
  <si>
    <t>GRUNDSKOLOR</t>
  </si>
  <si>
    <t>DEL D GRUNDSKOLAN/SKOLLEDARE</t>
  </si>
  <si>
    <t xml:space="preserve">§ 3 </t>
  </si>
  <si>
    <t>Antal löne-</t>
  </si>
  <si>
    <t>grundsgrupper</t>
  </si>
  <si>
    <t>´*</t>
  </si>
  <si>
    <t>*)Löneintervallen med 20 eller fler lönegrundsgrupper har enbart minimilön</t>
  </si>
  <si>
    <t>REKTORER, SKOLFÖRESTÅNDARE OCH ELEVHANDLEDARE</t>
  </si>
  <si>
    <t>Rektor och skolföreståndare för en specialskola</t>
  </si>
  <si>
    <t>5-6</t>
  </si>
  <si>
    <r>
      <t>Högre högskoleexamen och lärarbehörighet för</t>
    </r>
    <r>
      <rPr>
        <sz val="11"/>
        <color theme="1"/>
        <rFont val="Calibri"/>
        <family val="2"/>
        <scheme val="minor"/>
      </rPr>
      <t xml:space="preserve"> grund-</t>
    </r>
  </si>
  <si>
    <r>
      <rPr>
        <sz val="11"/>
        <color theme="1"/>
        <rFont val="Calibri"/>
        <family val="2"/>
        <scheme val="minor"/>
      </rPr>
      <t>skole utbildning/gymnasieundervisning eller tidigare</t>
    </r>
  </si>
  <si>
    <r>
      <t xml:space="preserve">ning inom </t>
    </r>
    <r>
      <rPr>
        <sz val="11"/>
        <color theme="1"/>
        <rFont val="Calibri"/>
        <family val="2"/>
        <scheme val="minor"/>
      </rPr>
      <t>grundskoleutbildningen, klassun-</t>
    </r>
  </si>
  <si>
    <r>
      <rPr>
        <sz val="11"/>
        <color theme="1"/>
        <rFont val="Calibri"/>
        <family val="2"/>
        <scheme val="minor"/>
      </rPr>
      <t>grundskoleutbildning/gymnasieundervisning</t>
    </r>
  </si>
  <si>
    <r>
      <t xml:space="preserve">Lärarbehörighet för </t>
    </r>
    <r>
      <rPr>
        <sz val="11"/>
        <color theme="1"/>
        <rFont val="Calibri"/>
        <family val="2"/>
        <scheme val="minor"/>
      </rPr>
      <t>grundskoleutbildning/</t>
    </r>
  </si>
  <si>
    <r>
      <rPr>
        <sz val="11"/>
        <color theme="1"/>
        <rFont val="Calibri"/>
        <family val="2"/>
        <scheme val="minor"/>
      </rPr>
      <t>för grundskoleutbildning/gymnasieundervisning</t>
    </r>
  </si>
  <si>
    <r>
      <t>Högre högskoleexamen och lärarbehörighet för</t>
    </r>
    <r>
      <rPr>
        <sz val="11"/>
        <color theme="1"/>
        <rFont val="Calibri"/>
        <family val="2"/>
        <scheme val="minor"/>
      </rPr>
      <t xml:space="preserve"> grundskole-</t>
    </r>
  </si>
  <si>
    <t>25-</t>
  </si>
  <si>
    <r>
      <t>4 0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01 001</t>
    </r>
  </si>
  <si>
    <r>
      <t>4 0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02 002</t>
    </r>
  </si>
  <si>
    <r>
      <t>4 0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04 006</t>
    </r>
  </si>
  <si>
    <r>
      <t>4 0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04 007</t>
    </r>
  </si>
  <si>
    <r>
      <t>4 0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04 008</t>
    </r>
  </si>
  <si>
    <r>
      <t>4 0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04 009</t>
    </r>
  </si>
  <si>
    <r>
      <t>4 30 0</t>
    </r>
    <r>
      <rPr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033</t>
    </r>
  </si>
  <si>
    <t>Rektor och skolföreståndare för en skola med årskurs 1-6</t>
  </si>
  <si>
    <t>Rektor och skolföreståndare för en skola med årskurs 7-9 eller 1-9</t>
  </si>
  <si>
    <r>
      <t>gravt utvecklingsstörda (</t>
    </r>
    <r>
      <rPr>
        <sz val="11"/>
        <color theme="1"/>
        <rFont val="Calibri"/>
        <family val="2"/>
        <scheme val="minor"/>
      </rPr>
      <t>TRÄNS 2) eller lärarbehörighet</t>
    </r>
  </si>
  <si>
    <r>
      <rPr>
        <sz val="11"/>
        <color theme="1"/>
        <rFont val="Calibri"/>
        <family val="2"/>
        <scheme val="minor"/>
      </rPr>
      <t>grundskoleutbildning/gymnasieundervisning</t>
    </r>
  </si>
  <si>
    <r>
      <t xml:space="preserve">Lärarbehörighet för </t>
    </r>
    <r>
      <rPr>
        <sz val="11"/>
        <color theme="1"/>
        <rFont val="Calibri"/>
        <family val="2"/>
        <scheme val="minor"/>
      </rPr>
      <t>grundskoleutbildning/</t>
    </r>
  </si>
  <si>
    <r>
      <t>gymnasieundervisning (</t>
    </r>
    <r>
      <rPr>
        <sz val="11"/>
        <color theme="1"/>
        <rFont val="Calibri"/>
        <family val="2"/>
        <scheme val="minor"/>
      </rPr>
      <t>även lärare under anpassningsperiod)</t>
    </r>
  </si>
  <si>
    <r>
      <t>Högskoleexamen/</t>
    </r>
    <r>
      <rPr>
        <sz val="11"/>
        <color theme="1"/>
        <rFont val="Calibri"/>
        <family val="2"/>
        <scheme val="minor"/>
      </rPr>
      <t>lärarexamen inom småbarnspedagogik</t>
    </r>
  </si>
  <si>
    <t>Undervisning i skola med årskurs 7-9</t>
  </si>
  <si>
    <r>
      <t xml:space="preserve">visning inom </t>
    </r>
    <r>
      <rPr>
        <sz val="11"/>
        <color theme="1"/>
        <rFont val="Calibri"/>
        <family val="2"/>
        <scheme val="minor"/>
      </rPr>
      <t>grundskoleutbidlningen, klass-</t>
    </r>
  </si>
  <si>
    <r>
      <t>undervisning</t>
    </r>
    <r>
      <rPr>
        <sz val="11"/>
        <color theme="1"/>
        <rFont val="Calibri"/>
        <family val="2"/>
        <scheme val="minor"/>
      </rPr>
      <t>- eller specialundervisning</t>
    </r>
  </si>
  <si>
    <r>
      <t>TIMLÄRARE/UNDERVISNING I</t>
    </r>
    <r>
      <rPr>
        <sz val="11"/>
        <color theme="1"/>
        <rFont val="Calibri"/>
        <family val="2"/>
        <scheme val="minor"/>
      </rPr>
      <t xml:space="preserve"> SKOLA MED ÅRSKURS 7-9</t>
    </r>
  </si>
  <si>
    <r>
      <rPr>
        <sz val="11"/>
        <color theme="1"/>
        <rFont val="Calibri"/>
        <family val="2"/>
        <scheme val="minor"/>
      </rPr>
      <t xml:space="preserve"> grundskola</t>
    </r>
    <r>
      <rPr>
        <sz val="11"/>
        <color theme="1"/>
        <rFont val="Calibri"/>
        <family val="2"/>
        <scheme val="minor"/>
      </rPr>
      <t>n</t>
    </r>
  </si>
  <si>
    <r>
      <t>€/</t>
    </r>
    <r>
      <rPr>
        <sz val="11"/>
        <color theme="1"/>
        <rFont val="Calibri"/>
        <family val="2"/>
        <scheme val="minor"/>
      </rPr>
      <t>gång</t>
    </r>
  </si>
  <si>
    <r>
      <t xml:space="preserve">Högre högskoleexamen </t>
    </r>
    <r>
      <rPr>
        <sz val="11"/>
        <color theme="1"/>
        <rFont val="Calibri"/>
        <family val="2"/>
        <scheme val="minor"/>
      </rPr>
      <t>eller lämplig högre yrkeshögskoleexamen</t>
    </r>
  </si>
  <si>
    <r>
      <t xml:space="preserve">TIMLÄRARE I </t>
    </r>
    <r>
      <rPr>
        <sz val="11"/>
        <color theme="1"/>
        <rFont val="Calibri"/>
        <family val="2"/>
        <scheme val="minor"/>
      </rPr>
      <t>SKOLA MED ÅRSKURS 1-6</t>
    </r>
  </si>
  <si>
    <r>
      <t xml:space="preserve">§ 27 Timlärare/undervisning </t>
    </r>
    <r>
      <rPr>
        <sz val="11"/>
        <color theme="1"/>
        <rFont val="Calibri"/>
        <family val="2"/>
        <scheme val="minor"/>
      </rPr>
      <t>i skola med årskurs 1-6</t>
    </r>
  </si>
  <si>
    <t>Undervisning i skola med årskurs 1-6</t>
  </si>
  <si>
    <t>grundskolan</t>
  </si>
  <si>
    <t>Rektor och föreståndare för skola med årskurs 1-6</t>
  </si>
  <si>
    <t>Rektor för skola med  årskurs 7-9 och rektor och föreståndare för skola med  årskurs 1-6 samt 7-9</t>
  </si>
  <si>
    <r>
      <rPr>
        <sz val="11"/>
        <color theme="1"/>
        <rFont val="Calibri"/>
        <family val="2"/>
        <scheme val="minor"/>
      </rPr>
      <t>4 03 01 08 2ÅL</t>
    </r>
  </si>
  <si>
    <t>KAD cikrulär 9/2024  (bilaga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</si>
</sst>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#,##0.00_ ;\-#,##0.00\ "/>
    <numFmt numFmtId="167" formatCode="0.000"/>
    <numFmt numFmtId="168" formatCode="_-* #,##0.000\ _€_-;\-* #,##0.0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0"/>
      <color theme="1"/>
      <name val="Arial"/>
      <family val="2"/>
    </font>
    <font>
      <b/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49" fontId="0" fillId="0" borderId="0" xfId="0" applyNumberFormat="1" applyAlignment="1">
      <alignment horizontal="center"/>
    </xf>
    <xf numFmtId="4" fontId="0" fillId="0" borderId="0" xfId="0" applyNumberFormat="1"/>
    <xf numFmtId="49" fontId="0" fillId="0" borderId="2" xfId="0" applyNumberFormat="1" applyBorder="1" applyAlignment="1">
      <alignment horizontal="center"/>
    </xf>
    <xf numFmtId="4" fontId="0" fillId="0" borderId="2" xfId="0" applyNumberFormat="1" applyBorder="1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49" fontId="2" fillId="0" borderId="0" xfId="0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8" xfId="0" applyNumberFormat="1" applyBorder="1"/>
    <xf numFmtId="4" fontId="0" fillId="0" borderId="10" xfId="0" applyNumberFormat="1" applyBorder="1"/>
    <xf numFmtId="4" fontId="0" fillId="0" borderId="6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" xfId="0" applyNumberFormat="1" applyBorder="1"/>
    <xf numFmtId="0" fontId="8" fillId="0" borderId="0" xfId="0" applyFont="1"/>
    <xf numFmtId="0" fontId="10" fillId="0" borderId="1" xfId="0" applyFont="1" applyBorder="1"/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" xfId="0" applyFont="1" applyBorder="1"/>
    <xf numFmtId="0" fontId="4" fillId="0" borderId="10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4" fillId="0" borderId="0" xfId="0" applyFont="1"/>
    <xf numFmtId="0" fontId="0" fillId="0" borderId="14" xfId="0" applyBorder="1" applyAlignment="1">
      <alignment horizontal="center"/>
    </xf>
    <xf numFmtId="14" fontId="2" fillId="0" borderId="11" xfId="0" applyNumberFormat="1" applyFont="1" applyBorder="1"/>
    <xf numFmtId="10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0" fontId="11" fillId="0" borderId="10" xfId="0" applyFont="1" applyBorder="1"/>
    <xf numFmtId="2" fontId="0" fillId="0" borderId="9" xfId="0" applyNumberForma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9" xfId="0" applyNumberFormat="1" applyBorder="1"/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7" fillId="0" borderId="0" xfId="0" applyFont="1"/>
    <xf numFmtId="0" fontId="1" fillId="0" borderId="0" xfId="0" applyFont="1"/>
    <xf numFmtId="0" fontId="7" fillId="0" borderId="9" xfId="0" applyFont="1" applyBorder="1"/>
    <xf numFmtId="0" fontId="7" fillId="0" borderId="2" xfId="0" applyFont="1" applyBorder="1"/>
    <xf numFmtId="0" fontId="7" fillId="0" borderId="5" xfId="0" applyFont="1" applyBorder="1"/>
    <xf numFmtId="10" fontId="0" fillId="0" borderId="0" xfId="1" applyNumberFormat="1" applyFont="1"/>
    <xf numFmtId="2" fontId="6" fillId="0" borderId="0" xfId="0" applyNumberFormat="1" applyFont="1"/>
    <xf numFmtId="10" fontId="7" fillId="2" borderId="0" xfId="1" applyNumberFormat="1" applyFont="1" applyFill="1" applyBorder="1"/>
    <xf numFmtId="0" fontId="2" fillId="0" borderId="2" xfId="0" applyFont="1" applyBorder="1"/>
    <xf numFmtId="17" fontId="2" fillId="0" borderId="2" xfId="0" quotePrefix="1" applyNumberFormat="1" applyFont="1" applyBorder="1"/>
    <xf numFmtId="164" fontId="0" fillId="0" borderId="0" xfId="2" applyFont="1"/>
    <xf numFmtId="165" fontId="0" fillId="0" borderId="0" xfId="0" applyNumberFormat="1"/>
    <xf numFmtId="0" fontId="16" fillId="0" borderId="1" xfId="0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1" fillId="0" borderId="10" xfId="0" quotePrefix="1" applyFont="1" applyBorder="1"/>
    <xf numFmtId="10" fontId="1" fillId="0" borderId="2" xfId="1" quotePrefix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1" quotePrefix="1" applyNumberFormat="1" applyFont="1" applyBorder="1" applyAlignment="1"/>
    <xf numFmtId="14" fontId="0" fillId="0" borderId="0" xfId="0" applyNumberFormat="1"/>
    <xf numFmtId="0" fontId="6" fillId="0" borderId="0" xfId="0" applyFont="1"/>
    <xf numFmtId="4" fontId="7" fillId="0" borderId="10" xfId="0" applyNumberFormat="1" applyFont="1" applyBorder="1"/>
    <xf numFmtId="49" fontId="7" fillId="0" borderId="0" xfId="0" applyNumberFormat="1" applyFont="1" applyAlignment="1">
      <alignment horizontal="center"/>
    </xf>
    <xf numFmtId="4" fontId="7" fillId="0" borderId="6" xfId="0" applyNumberFormat="1" applyFont="1" applyBorder="1"/>
    <xf numFmtId="4" fontId="7" fillId="0" borderId="9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1" xfId="0" applyFont="1" applyBorder="1"/>
    <xf numFmtId="14" fontId="7" fillId="0" borderId="4" xfId="0" applyNumberFormat="1" applyFont="1" applyBorder="1"/>
    <xf numFmtId="14" fontId="2" fillId="0" borderId="4" xfId="0" applyNumberFormat="1" applyFont="1" applyBorder="1"/>
    <xf numFmtId="10" fontId="1" fillId="0" borderId="5" xfId="1" quotePrefix="1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0" fontId="0" fillId="0" borderId="0" xfId="1" applyNumberFormat="1" applyFont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7" fillId="0" borderId="10" xfId="0" applyFont="1" applyBorder="1"/>
    <xf numFmtId="0" fontId="7" fillId="0" borderId="0" xfId="0" quotePrefix="1" applyFont="1" applyAlignment="1">
      <alignment horizontal="center"/>
    </xf>
    <xf numFmtId="0" fontId="7" fillId="0" borderId="6" xfId="0" applyFont="1" applyBorder="1"/>
    <xf numFmtId="10" fontId="7" fillId="0" borderId="0" xfId="1" applyNumberFormat="1" applyFont="1" applyFill="1" applyBorder="1" applyAlignment="1">
      <alignment horizontal="center"/>
    </xf>
    <xf numFmtId="4" fontId="7" fillId="0" borderId="8" xfId="0" applyNumberFormat="1" applyFont="1" applyBorder="1"/>
    <xf numFmtId="49" fontId="7" fillId="0" borderId="1" xfId="0" applyNumberFormat="1" applyFont="1" applyBorder="1" applyAlignment="1">
      <alignment horizontal="center"/>
    </xf>
    <xf numFmtId="4" fontId="7" fillId="0" borderId="4" xfId="0" applyNumberFormat="1" applyFont="1" applyBorder="1"/>
    <xf numFmtId="16" fontId="7" fillId="0" borderId="0" xfId="0" quotePrefix="1" applyNumberFormat="1" applyFont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0" fontId="7" fillId="0" borderId="10" xfId="0" quotePrefix="1" applyFont="1" applyBorder="1"/>
    <xf numFmtId="49" fontId="17" fillId="0" borderId="0" xfId="0" quotePrefix="1" applyNumberFormat="1" applyFont="1" applyAlignment="1">
      <alignment horizontal="center"/>
    </xf>
    <xf numFmtId="0" fontId="18" fillId="0" borderId="1" xfId="0" applyFont="1" applyBorder="1"/>
    <xf numFmtId="14" fontId="0" fillId="0" borderId="8" xfId="0" applyNumberFormat="1" applyBorder="1" applyAlignment="1">
      <alignment horizontal="center"/>
    </xf>
    <xf numFmtId="0" fontId="0" fillId="0" borderId="10" xfId="0" quotePrefix="1" applyBorder="1"/>
    <xf numFmtId="10" fontId="0" fillId="0" borderId="5" xfId="1" quotePrefix="1" applyNumberFormat="1" applyFont="1" applyBorder="1" applyAlignment="1">
      <alignment horizontal="center"/>
    </xf>
    <xf numFmtId="4" fontId="7" fillId="0" borderId="0" xfId="0" applyNumberFormat="1" applyFont="1"/>
    <xf numFmtId="0" fontId="0" fillId="0" borderId="10" xfId="0" quotePrefix="1" applyBorder="1" applyAlignment="1">
      <alignment horizontal="left"/>
    </xf>
    <xf numFmtId="0" fontId="0" fillId="0" borderId="9" xfId="0" quotePrefix="1" applyBorder="1"/>
    <xf numFmtId="10" fontId="7" fillId="0" borderId="1" xfId="1" applyNumberFormat="1" applyFont="1" applyFill="1" applyBorder="1" applyAlignment="1">
      <alignment horizontal="center"/>
    </xf>
    <xf numFmtId="4" fontId="7" fillId="0" borderId="1" xfId="0" applyNumberFormat="1" applyFont="1" applyBorder="1"/>
    <xf numFmtId="0" fontId="16" fillId="0" borderId="0" xfId="0" applyFont="1"/>
    <xf numFmtId="0" fontId="19" fillId="0" borderId="0" xfId="0" applyFont="1"/>
    <xf numFmtId="0" fontId="7" fillId="0" borderId="14" xfId="0" applyFont="1" applyBorder="1" applyAlignment="1">
      <alignment horizontal="center"/>
    </xf>
    <xf numFmtId="10" fontId="7" fillId="0" borderId="2" xfId="1" quotePrefix="1" applyNumberFormat="1" applyFont="1" applyFill="1" applyBorder="1" applyAlignment="1">
      <alignment horizontal="center"/>
    </xf>
    <xf numFmtId="167" fontId="0" fillId="0" borderId="0" xfId="0" applyNumberFormat="1"/>
    <xf numFmtId="167" fontId="0" fillId="0" borderId="2" xfId="0" applyNumberFormat="1" applyBorder="1"/>
    <xf numFmtId="2" fontId="0" fillId="0" borderId="2" xfId="0" applyNumberFormat="1" applyBorder="1"/>
    <xf numFmtId="4" fontId="0" fillId="0" borderId="8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2" fontId="7" fillId="0" borderId="14" xfId="0" applyNumberFormat="1" applyFont="1" applyBorder="1"/>
    <xf numFmtId="0" fontId="0" fillId="0" borderId="14" xfId="0" applyBorder="1"/>
    <xf numFmtId="168" fontId="0" fillId="0" borderId="0" xfId="2" applyNumberFormat="1" applyFont="1" applyFill="1"/>
    <xf numFmtId="0" fontId="7" fillId="0" borderId="1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7" fillId="0" borderId="1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4" fontId="7" fillId="0" borderId="6" xfId="1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4" xfId="0" applyNumberFormat="1" applyBorder="1"/>
    <xf numFmtId="4" fontId="0" fillId="0" borderId="10" xfId="1" applyNumberFormat="1" applyFont="1" applyFill="1" applyBorder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4" fontId="0" fillId="0" borderId="6" xfId="1" applyNumberFormat="1" applyFont="1" applyFill="1" applyBorder="1" applyAlignment="1">
      <alignment horizontal="center"/>
    </xf>
    <xf numFmtId="4" fontId="0" fillId="0" borderId="10" xfId="1" applyNumberFormat="1" applyFont="1" applyFill="1" applyBorder="1" applyAlignment="1"/>
    <xf numFmtId="4" fontId="0" fillId="0" borderId="6" xfId="1" applyNumberFormat="1" applyFont="1" applyFill="1" applyBorder="1" applyAlignment="1"/>
    <xf numFmtId="0" fontId="7" fillId="0" borderId="3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10" fontId="15" fillId="0" borderId="12" xfId="1" applyNumberFormat="1" applyFont="1" applyFill="1" applyBorder="1" applyAlignment="1">
      <alignment horizontal="center"/>
    </xf>
    <xf numFmtId="10" fontId="1" fillId="0" borderId="13" xfId="1" applyNumberFormat="1" applyFont="1" applyFill="1" applyBorder="1" applyAlignment="1">
      <alignment horizontal="center"/>
    </xf>
    <xf numFmtId="4" fontId="0" fillId="0" borderId="13" xfId="0" applyNumberFormat="1" applyBorder="1"/>
    <xf numFmtId="10" fontId="0" fillId="0" borderId="0" xfId="1" applyNumberFormat="1" applyFont="1" applyFill="1"/>
    <xf numFmtId="4" fontId="0" fillId="0" borderId="12" xfId="0" applyNumberFormat="1" applyBorder="1"/>
    <xf numFmtId="10" fontId="0" fillId="0" borderId="12" xfId="1" applyNumberFormat="1" applyFont="1" applyFill="1" applyBorder="1" applyAlignment="1">
      <alignment horizontal="center"/>
    </xf>
    <xf numFmtId="14" fontId="0" fillId="0" borderId="4" xfId="0" applyNumberFormat="1" applyBorder="1"/>
    <xf numFmtId="14" fontId="0" fillId="0" borderId="11" xfId="0" applyNumberFormat="1" applyBorder="1"/>
    <xf numFmtId="10" fontId="15" fillId="0" borderId="0" xfId="1" applyNumberFormat="1" applyFont="1" applyFill="1"/>
    <xf numFmtId="10" fontId="15" fillId="0" borderId="12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14" fontId="0" fillId="0" borderId="8" xfId="0" applyNumberFormat="1" applyBorder="1"/>
    <xf numFmtId="0" fontId="0" fillId="0" borderId="11" xfId="0" applyBorder="1"/>
    <xf numFmtId="4" fontId="7" fillId="0" borderId="2" xfId="0" applyNumberFormat="1" applyFont="1" applyBorder="1"/>
    <xf numFmtId="166" fontId="7" fillId="0" borderId="6" xfId="2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0" fillId="0" borderId="6" xfId="0" applyNumberFormat="1" applyBorder="1"/>
    <xf numFmtId="2" fontId="0" fillId="0" borderId="5" xfId="0" applyNumberFormat="1" applyBorder="1"/>
    <xf numFmtId="2" fontId="0" fillId="0" borderId="10" xfId="0" applyNumberFormat="1" applyBorder="1"/>
    <xf numFmtId="0" fontId="0" fillId="0" borderId="7" xfId="0" applyBorder="1"/>
    <xf numFmtId="10" fontId="0" fillId="0" borderId="2" xfId="0" applyNumberFormat="1" applyBorder="1" applyAlignment="1">
      <alignment horizontal="right"/>
    </xf>
    <xf numFmtId="2" fontId="7" fillId="0" borderId="7" xfId="0" applyNumberFormat="1" applyFont="1" applyBorder="1"/>
    <xf numFmtId="2" fontId="7" fillId="0" borderId="9" xfId="0" applyNumberFormat="1" applyFont="1" applyBorder="1"/>
    <xf numFmtId="10" fontId="15" fillId="0" borderId="0" xfId="1" applyNumberFormat="1" applyFont="1" applyFill="1" applyBorder="1"/>
    <xf numFmtId="2" fontId="0" fillId="0" borderId="7" xfId="0" applyNumberFormat="1" applyBorder="1"/>
    <xf numFmtId="0" fontId="0" fillId="0" borderId="3" xfId="0" applyBorder="1"/>
    <xf numFmtId="0" fontId="7" fillId="0" borderId="14" xfId="0" applyFont="1" applyBorder="1"/>
    <xf numFmtId="0" fontId="7" fillId="0" borderId="3" xfId="0" applyFont="1" applyBorder="1"/>
    <xf numFmtId="0" fontId="2" fillId="0" borderId="10" xfId="0" applyFont="1" applyBorder="1"/>
    <xf numFmtId="0" fontId="9" fillId="0" borderId="0" xfId="0" applyFont="1"/>
    <xf numFmtId="0" fontId="4" fillId="0" borderId="2" xfId="0" applyFont="1" applyBorder="1"/>
    <xf numFmtId="0" fontId="8" fillId="0" borderId="2" xfId="0" applyFont="1" applyBorder="1"/>
    <xf numFmtId="4" fontId="7" fillId="0" borderId="5" xfId="0" applyNumberFormat="1" applyFont="1" applyBorder="1"/>
    <xf numFmtId="0" fontId="18" fillId="0" borderId="0" xfId="0" applyFont="1"/>
    <xf numFmtId="4" fontId="18" fillId="0" borderId="0" xfId="0" applyNumberFormat="1" applyFont="1"/>
    <xf numFmtId="4" fontId="7" fillId="0" borderId="8" xfId="1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4" fontId="7" fillId="0" borderId="4" xfId="1" applyNumberFormat="1" applyFont="1" applyFill="1" applyBorder="1" applyAlignment="1">
      <alignment horizontal="center"/>
    </xf>
    <xf numFmtId="4" fontId="7" fillId="0" borderId="4" xfId="1" applyNumberFormat="1" applyFont="1" applyFill="1" applyBorder="1" applyAlignment="1">
      <alignment horizontal="right"/>
    </xf>
    <xf numFmtId="4" fontId="7" fillId="0" borderId="6" xfId="1" applyNumberFormat="1" applyFont="1" applyFill="1" applyBorder="1" applyAlignment="1">
      <alignment horizontal="right"/>
    </xf>
    <xf numFmtId="10" fontId="0" fillId="0" borderId="9" xfId="1" applyNumberFormat="1" applyFont="1" applyFill="1" applyBorder="1" applyAlignment="1">
      <alignment horizontal="center"/>
    </xf>
    <xf numFmtId="10" fontId="0" fillId="0" borderId="2" xfId="1" applyNumberFormat="1" applyFon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14" fontId="16" fillId="0" borderId="8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0" fontId="7" fillId="0" borderId="9" xfId="1" applyNumberFormat="1" applyFont="1" applyFill="1" applyBorder="1" applyAlignment="1">
      <alignment horizontal="center"/>
    </xf>
    <xf numFmtId="10" fontId="7" fillId="0" borderId="2" xfId="1" applyNumberFormat="1" applyFont="1" applyFill="1" applyBorder="1" applyAlignment="1">
      <alignment horizontal="center"/>
    </xf>
    <xf numFmtId="10" fontId="7" fillId="0" borderId="5" xfId="1" applyNumberFormat="1" applyFont="1" applyFill="1" applyBorder="1" applyAlignment="1">
      <alignment horizontal="center"/>
    </xf>
    <xf numFmtId="10" fontId="0" fillId="0" borderId="1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6" xfId="1" applyNumberFormat="1" applyFont="1" applyFill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0" fontId="15" fillId="0" borderId="9" xfId="1" applyNumberFormat="1" applyFont="1" applyFill="1" applyBorder="1" applyAlignment="1">
      <alignment horizontal="center"/>
    </xf>
    <xf numFmtId="10" fontId="15" fillId="0" borderId="2" xfId="1" applyNumberFormat="1" applyFont="1" applyFill="1" applyBorder="1" applyAlignment="1">
      <alignment horizontal="center"/>
    </xf>
    <xf numFmtId="10" fontId="15" fillId="0" borderId="5" xfId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0" fontId="15" fillId="0" borderId="9" xfId="1" applyNumberFormat="1" applyFont="1" applyBorder="1" applyAlignment="1">
      <alignment horizontal="center"/>
    </xf>
    <xf numFmtId="10" fontId="15" fillId="0" borderId="2" xfId="1" applyNumberFormat="1" applyFont="1" applyBorder="1" applyAlignment="1">
      <alignment horizontal="center"/>
    </xf>
    <xf numFmtId="10" fontId="15" fillId="0" borderId="5" xfId="1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3" fontId="0" fillId="0" borderId="9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/>
    <xf numFmtId="0" fontId="0" fillId="0" borderId="0" xfId="0"/>
    <xf numFmtId="4" fontId="0" fillId="0" borderId="8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7" fillId="0" borderId="14" xfId="0" applyNumberFormat="1" applyFon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/>
    <xf numFmtId="0" fontId="0" fillId="0" borderId="2" xfId="0" applyBorder="1"/>
    <xf numFmtId="1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5" xfId="1" applyNumberFormat="1" applyFont="1" applyFill="1" applyBorder="1" applyAlignment="1"/>
    <xf numFmtId="10" fontId="7" fillId="0" borderId="10" xfId="1" applyNumberFormat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10" fontId="7" fillId="0" borderId="6" xfId="1" applyNumberFormat="1" applyFont="1" applyFill="1" applyBorder="1" applyAlignment="1"/>
    <xf numFmtId="10" fontId="15" fillId="0" borderId="10" xfId="1" applyNumberFormat="1" applyFont="1" applyBorder="1" applyAlignment="1">
      <alignment horizontal="center"/>
    </xf>
    <xf numFmtId="10" fontId="15" fillId="0" borderId="0" xfId="1" applyNumberFormat="1" applyFont="1" applyBorder="1" applyAlignment="1">
      <alignment horizontal="center"/>
    </xf>
    <xf numFmtId="10" fontId="15" fillId="0" borderId="6" xfId="1" applyNumberFormat="1" applyFont="1" applyBorder="1" applyAlignment="1"/>
    <xf numFmtId="10" fontId="15" fillId="0" borderId="5" xfId="1" applyNumberFormat="1" applyFont="1" applyFill="1" applyBorder="1" applyAlignment="1"/>
    <xf numFmtId="10" fontId="15" fillId="0" borderId="5" xfId="1" applyNumberFormat="1" applyFont="1" applyBorder="1" applyAlignment="1"/>
    <xf numFmtId="10" fontId="7" fillId="0" borderId="5" xfId="1" applyNumberFormat="1" applyFont="1" applyFill="1" applyBorder="1" applyAlignment="1"/>
    <xf numFmtId="10" fontId="0" fillId="0" borderId="2" xfId="0" applyNumberForma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51"/>
  <sheetViews>
    <sheetView tabSelected="1" workbookViewId="0">
      <selection activeCell="AB22" sqref="AB22"/>
    </sheetView>
  </sheetViews>
  <sheetFormatPr defaultRowHeight="15" x14ac:dyDescent="0.25"/>
  <cols>
    <col min="1" max="1" width="12.42578125" customWidth="1"/>
    <col min="4" max="4" width="10.28515625" bestFit="1" customWidth="1"/>
    <col min="5" max="5" width="8" bestFit="1" customWidth="1"/>
    <col min="6" max="6" width="1.7109375" customWidth="1"/>
    <col min="7" max="7" width="8" bestFit="1" customWidth="1"/>
    <col min="8" max="8" width="8.42578125" customWidth="1"/>
    <col min="9" max="9" width="1.7109375" customWidth="1"/>
    <col min="10" max="10" width="8.42578125" customWidth="1"/>
    <col min="11" max="11" width="3" customWidth="1"/>
    <col min="12" max="12" width="8.7109375" customWidth="1"/>
    <col min="13" max="13" width="2.42578125" customWidth="1"/>
    <col min="14" max="14" width="8" bestFit="1" customWidth="1"/>
    <col min="15" max="15" width="3.140625" customWidth="1"/>
    <col min="18" max="18" width="13.140625" customWidth="1"/>
    <col min="22" max="22" width="15.5703125" customWidth="1"/>
    <col min="23" max="23" width="12.7109375" customWidth="1"/>
  </cols>
  <sheetData>
    <row r="1" spans="1:22" x14ac:dyDescent="0.25">
      <c r="A1" s="63" t="s">
        <v>193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"/>
    </row>
    <row r="2" spans="1:22" ht="15.75" x14ac:dyDescent="0.25">
      <c r="A2" s="1" t="s">
        <v>0</v>
      </c>
    </row>
    <row r="3" spans="1:22" ht="15.75" x14ac:dyDescent="0.25">
      <c r="A3" s="1"/>
    </row>
    <row r="4" spans="1:22" x14ac:dyDescent="0.25">
      <c r="A4" s="2" t="s">
        <v>154</v>
      </c>
    </row>
    <row r="5" spans="1:22" x14ac:dyDescent="0.25">
      <c r="A5" s="4" t="s">
        <v>172</v>
      </c>
      <c r="B5" s="3"/>
      <c r="C5" s="3"/>
      <c r="D5" s="3"/>
      <c r="H5" s="8"/>
    </row>
    <row r="6" spans="1:22" x14ac:dyDescent="0.25">
      <c r="A6" s="4" t="s">
        <v>1</v>
      </c>
      <c r="D6" s="113"/>
      <c r="E6" s="4"/>
    </row>
    <row r="7" spans="1:22" x14ac:dyDescent="0.25">
      <c r="B7" s="18"/>
      <c r="C7" s="5"/>
      <c r="D7" s="5" t="s">
        <v>2</v>
      </c>
      <c r="E7" s="199">
        <v>44651</v>
      </c>
      <c r="F7" s="207"/>
      <c r="G7" s="207"/>
      <c r="H7" s="199">
        <v>44713</v>
      </c>
      <c r="I7" s="207"/>
      <c r="J7" s="210"/>
      <c r="K7" s="126"/>
      <c r="L7" s="199">
        <v>44866</v>
      </c>
      <c r="M7" s="207"/>
      <c r="N7" s="210"/>
      <c r="P7" s="188">
        <v>45078</v>
      </c>
      <c r="Q7" s="189"/>
      <c r="R7" s="190"/>
      <c r="T7" s="188">
        <v>45444</v>
      </c>
      <c r="U7" s="189"/>
      <c r="V7" s="190"/>
    </row>
    <row r="8" spans="1:22" x14ac:dyDescent="0.25">
      <c r="B8" s="19" t="s">
        <v>3</v>
      </c>
      <c r="C8" s="6"/>
      <c r="D8" s="6" t="s">
        <v>4</v>
      </c>
      <c r="E8" s="208"/>
      <c r="F8" s="209"/>
      <c r="G8" s="209"/>
      <c r="H8" s="211">
        <v>0.02</v>
      </c>
      <c r="I8" s="212"/>
      <c r="J8" s="213"/>
      <c r="K8" s="68"/>
      <c r="L8" s="194">
        <v>3.2000000000000002E-3</v>
      </c>
      <c r="M8" s="195"/>
      <c r="N8" s="196"/>
      <c r="P8" s="194">
        <v>2.1999999999999999E-2</v>
      </c>
      <c r="Q8" s="195"/>
      <c r="R8" s="196"/>
      <c r="T8" s="194">
        <v>2.2700000000000001E-2</v>
      </c>
      <c r="U8" s="195"/>
      <c r="V8" s="196"/>
    </row>
    <row r="9" spans="1:22" x14ac:dyDescent="0.25">
      <c r="A9" s="91" t="s">
        <v>5</v>
      </c>
      <c r="B9" s="92" t="s">
        <v>6</v>
      </c>
      <c r="C9" s="92"/>
      <c r="D9" s="55"/>
      <c r="E9" s="95">
        <v>3657.9294553200002</v>
      </c>
      <c r="F9" s="96" t="s">
        <v>7</v>
      </c>
      <c r="G9" s="97">
        <v>3845.2904082599998</v>
      </c>
      <c r="H9" s="8">
        <f>E9*($H$8+1)</f>
        <v>3731.0880444264003</v>
      </c>
      <c r="I9" s="7" t="s">
        <v>7</v>
      </c>
      <c r="J9" s="23">
        <f>G9*($H$8+1)</f>
        <v>3922.1962164252</v>
      </c>
      <c r="K9" s="94"/>
      <c r="L9" s="180">
        <v>3743.03</v>
      </c>
      <c r="M9" s="181" t="s">
        <v>7</v>
      </c>
      <c r="N9" s="182">
        <v>3934.75</v>
      </c>
      <c r="P9" s="180">
        <f>L9*($P$8+1)</f>
        <v>3825.3766600000004</v>
      </c>
      <c r="Q9" s="181" t="s">
        <v>7</v>
      </c>
      <c r="R9" s="182">
        <f>N9*($P$8+1)</f>
        <v>4021.3145</v>
      </c>
      <c r="T9" s="180">
        <f>P9*($T$8+1)</f>
        <v>3912.2127101820001</v>
      </c>
      <c r="U9" s="181" t="s">
        <v>7</v>
      </c>
      <c r="V9" s="183">
        <f>R9*($T$8+1)</f>
        <v>4112.5983391499994</v>
      </c>
    </row>
    <row r="10" spans="1:22" x14ac:dyDescent="0.25">
      <c r="A10" s="91" t="s">
        <v>8</v>
      </c>
      <c r="B10" s="98" t="s">
        <v>9</v>
      </c>
      <c r="C10" s="98"/>
      <c r="D10" s="55"/>
      <c r="E10" s="76">
        <v>3747.0248176199998</v>
      </c>
      <c r="F10" s="77" t="s">
        <v>7</v>
      </c>
      <c r="G10" s="78">
        <v>3960</v>
      </c>
      <c r="H10" s="99">
        <f>E10*($H$8+1)</f>
        <v>3821.9653139724001</v>
      </c>
      <c r="I10" s="99" t="s">
        <v>7</v>
      </c>
      <c r="J10" s="157">
        <f t="shared" ref="J10:J11" si="0">G10*($H$8+1)</f>
        <v>4039.2000000000003</v>
      </c>
      <c r="K10" s="94"/>
      <c r="L10" s="131">
        <v>3834.2</v>
      </c>
      <c r="M10" s="132" t="s">
        <v>7</v>
      </c>
      <c r="N10" s="133">
        <v>4052.13</v>
      </c>
      <c r="P10" s="131">
        <f t="shared" ref="P10:P16" si="1">L10*($P$8+1)</f>
        <v>3918.5524</v>
      </c>
      <c r="Q10" s="132" t="s">
        <v>7</v>
      </c>
      <c r="R10" s="133">
        <f t="shared" ref="R10:R14" si="2">N10*($P$8+1)</f>
        <v>4141.2768599999999</v>
      </c>
      <c r="T10" s="131">
        <f t="shared" ref="T10:T16" si="3">P10*($T$8+1)</f>
        <v>4007.5035394799997</v>
      </c>
      <c r="U10" s="132" t="s">
        <v>7</v>
      </c>
      <c r="V10" s="184">
        <f t="shared" ref="V10:V15" si="4">R10*($T$8+1)</f>
        <v>4235.2838447220001</v>
      </c>
    </row>
    <row r="11" spans="1:22" x14ac:dyDescent="0.25">
      <c r="A11" s="91" t="s">
        <v>10</v>
      </c>
      <c r="B11" s="92" t="s">
        <v>11</v>
      </c>
      <c r="C11" s="92"/>
      <c r="D11" s="55"/>
      <c r="E11" s="76">
        <v>3845.2904082599998</v>
      </c>
      <c r="F11" s="77" t="s">
        <v>7</v>
      </c>
      <c r="G11" s="78">
        <v>4088.4599191799998</v>
      </c>
      <c r="H11" s="99">
        <f>E11*($H$8+1)</f>
        <v>3922.1962164252</v>
      </c>
      <c r="I11" s="99" t="s">
        <v>7</v>
      </c>
      <c r="J11" s="157">
        <f t="shared" si="0"/>
        <v>4170.2291175636001</v>
      </c>
      <c r="K11" s="94"/>
      <c r="L11" s="131">
        <v>3934.75</v>
      </c>
      <c r="M11" s="132" t="s">
        <v>7</v>
      </c>
      <c r="N11" s="133">
        <v>4183.57</v>
      </c>
      <c r="P11" s="131">
        <f t="shared" si="1"/>
        <v>4021.3145</v>
      </c>
      <c r="Q11" s="132" t="s">
        <v>7</v>
      </c>
      <c r="R11" s="133">
        <f t="shared" si="2"/>
        <v>4275.6085400000002</v>
      </c>
      <c r="T11" s="131">
        <f t="shared" si="3"/>
        <v>4112.5983391499994</v>
      </c>
      <c r="U11" s="132" t="s">
        <v>7</v>
      </c>
      <c r="V11" s="184">
        <f>R11*($T$8+1)</f>
        <v>4372.6648538580002</v>
      </c>
    </row>
    <row r="12" spans="1:22" x14ac:dyDescent="0.25">
      <c r="A12" s="105" t="s">
        <v>12</v>
      </c>
      <c r="B12" s="7" t="s">
        <v>13</v>
      </c>
      <c r="C12" s="7"/>
      <c r="E12" s="22">
        <v>3953.55430806</v>
      </c>
      <c r="F12" s="7" t="s">
        <v>7</v>
      </c>
      <c r="G12" s="23">
        <v>4217.2315982999999</v>
      </c>
      <c r="H12" s="8">
        <f>E12*($H$8+1)</f>
        <v>4032.6253942212002</v>
      </c>
      <c r="I12" s="7" t="s">
        <v>7</v>
      </c>
      <c r="J12" s="23">
        <f>G12*($H$8+1)</f>
        <v>4301.5762302659996</v>
      </c>
      <c r="K12" s="26"/>
      <c r="L12" s="22">
        <v>4045.53</v>
      </c>
      <c r="M12" s="7" t="s">
        <v>7</v>
      </c>
      <c r="N12" s="23">
        <v>4315.34</v>
      </c>
      <c r="P12" s="22">
        <f t="shared" si="1"/>
        <v>4134.5316600000006</v>
      </c>
      <c r="Q12" s="7" t="s">
        <v>7</v>
      </c>
      <c r="R12" s="23">
        <f t="shared" si="2"/>
        <v>4410.2774800000007</v>
      </c>
      <c r="T12" s="22">
        <f t="shared" si="3"/>
        <v>4228.3855286820008</v>
      </c>
      <c r="U12" s="7" t="s">
        <v>7</v>
      </c>
      <c r="V12" s="23">
        <f t="shared" si="4"/>
        <v>4510.3907787960006</v>
      </c>
    </row>
    <row r="13" spans="1:22" x14ac:dyDescent="0.25">
      <c r="A13" s="108" t="s">
        <v>14</v>
      </c>
      <c r="B13" s="7" t="s">
        <v>15</v>
      </c>
      <c r="C13" s="7"/>
      <c r="E13" s="22">
        <v>4088.6848300199999</v>
      </c>
      <c r="F13" s="7" t="s">
        <v>7</v>
      </c>
      <c r="G13" s="23">
        <v>4376.9898572399998</v>
      </c>
      <c r="H13" s="8">
        <f>E13*($H$8+1)</f>
        <v>4170.4585266204003</v>
      </c>
      <c r="I13" s="7" t="s">
        <v>7</v>
      </c>
      <c r="J13" s="23">
        <f t="shared" ref="J13:J15" si="5">G13*($H$8+1)</f>
        <v>4464.5296543847999</v>
      </c>
      <c r="K13" s="8"/>
      <c r="L13" s="22">
        <v>4183.8</v>
      </c>
      <c r="M13" s="7" t="s">
        <v>7</v>
      </c>
      <c r="N13" s="23">
        <v>4478.82</v>
      </c>
      <c r="P13" s="22">
        <f t="shared" si="1"/>
        <v>4275.8436000000002</v>
      </c>
      <c r="Q13" s="7" t="s">
        <v>7</v>
      </c>
      <c r="R13" s="23">
        <f t="shared" si="2"/>
        <v>4577.3540400000002</v>
      </c>
      <c r="T13" s="22">
        <f t="shared" si="3"/>
        <v>4372.90524972</v>
      </c>
      <c r="U13" s="7" t="s">
        <v>7</v>
      </c>
      <c r="V13" s="23">
        <f>R13*($T$8+1)</f>
        <v>4681.2599767080001</v>
      </c>
    </row>
    <row r="14" spans="1:22" x14ac:dyDescent="0.25">
      <c r="A14" s="105" t="s">
        <v>16</v>
      </c>
      <c r="B14" s="7" t="s">
        <v>17</v>
      </c>
      <c r="C14" s="7"/>
      <c r="E14" s="22">
        <v>4217.2315982999999</v>
      </c>
      <c r="F14" s="7" t="s">
        <v>7</v>
      </c>
      <c r="G14" s="23">
        <v>4545.6627640200004</v>
      </c>
      <c r="H14" s="8">
        <f t="shared" ref="H14:H15" si="6">E14*($H$8+1)</f>
        <v>4301.5762302659996</v>
      </c>
      <c r="I14" s="7" t="s">
        <v>7</v>
      </c>
      <c r="J14" s="23">
        <f t="shared" si="5"/>
        <v>4636.5760193004007</v>
      </c>
      <c r="K14" s="8"/>
      <c r="L14" s="22">
        <v>4315.34</v>
      </c>
      <c r="M14" s="7" t="s">
        <v>7</v>
      </c>
      <c r="N14" s="23">
        <v>4651.41</v>
      </c>
      <c r="P14" s="22">
        <f t="shared" si="1"/>
        <v>4410.2774800000007</v>
      </c>
      <c r="Q14" s="7" t="s">
        <v>7</v>
      </c>
      <c r="R14" s="23">
        <f t="shared" si="2"/>
        <v>4753.7410200000004</v>
      </c>
      <c r="T14" s="22">
        <f t="shared" si="3"/>
        <v>4510.3907787960006</v>
      </c>
      <c r="U14" s="7" t="s">
        <v>7</v>
      </c>
      <c r="V14" s="23">
        <f t="shared" si="4"/>
        <v>4861.6509411540001</v>
      </c>
    </row>
    <row r="15" spans="1:22" x14ac:dyDescent="0.25">
      <c r="A15" s="105" t="s">
        <v>18</v>
      </c>
      <c r="B15" s="7" t="s">
        <v>19</v>
      </c>
      <c r="C15" s="7"/>
      <c r="E15" s="22">
        <v>4360.3873479599997</v>
      </c>
      <c r="F15" s="7" t="s">
        <v>7</v>
      </c>
      <c r="G15" s="23">
        <v>4735.0683609600001</v>
      </c>
      <c r="H15" s="8">
        <f t="shared" si="6"/>
        <v>4447.5950949192002</v>
      </c>
      <c r="I15" s="7" t="s">
        <v>7</v>
      </c>
      <c r="J15" s="23">
        <f t="shared" si="5"/>
        <v>4829.7697281791998</v>
      </c>
      <c r="K15" s="8"/>
      <c r="L15" s="22">
        <v>4461.83</v>
      </c>
      <c r="M15" s="7" t="s">
        <v>7</v>
      </c>
      <c r="N15" s="23">
        <v>4845.22</v>
      </c>
      <c r="P15" s="22">
        <f t="shared" si="1"/>
        <v>4559.9902599999996</v>
      </c>
      <c r="Q15" s="7" t="s">
        <v>7</v>
      </c>
      <c r="R15" s="23">
        <f>N15*($P$8+1)</f>
        <v>4951.81484</v>
      </c>
      <c r="T15" s="22">
        <f t="shared" si="3"/>
        <v>4663.5020389019992</v>
      </c>
      <c r="U15" s="7" t="s">
        <v>7</v>
      </c>
      <c r="V15" s="23">
        <f t="shared" si="4"/>
        <v>5064.2210368679998</v>
      </c>
    </row>
    <row r="16" spans="1:22" x14ac:dyDescent="0.25">
      <c r="A16" s="109" t="s">
        <v>20</v>
      </c>
      <c r="B16" s="9" t="s">
        <v>21</v>
      </c>
      <c r="C16" s="9"/>
      <c r="D16" s="6"/>
      <c r="E16" s="24">
        <v>4545.7241033400005</v>
      </c>
      <c r="F16" s="9" t="s">
        <v>7</v>
      </c>
      <c r="G16" s="25"/>
      <c r="H16" s="10">
        <f>E16*($H$8+1)</f>
        <v>4636.6385854068003</v>
      </c>
      <c r="I16" s="9" t="s">
        <v>7</v>
      </c>
      <c r="J16" s="25"/>
      <c r="K16" s="10"/>
      <c r="L16" s="24">
        <v>4651.4799999999996</v>
      </c>
      <c r="M16" s="9" t="s">
        <v>7</v>
      </c>
      <c r="N16" s="25"/>
      <c r="P16" s="24">
        <f t="shared" si="1"/>
        <v>4753.8125599999994</v>
      </c>
      <c r="Q16" s="9" t="s">
        <v>7</v>
      </c>
      <c r="R16" s="25"/>
      <c r="T16" s="24">
        <f t="shared" si="3"/>
        <v>4861.7241051119991</v>
      </c>
      <c r="U16" s="9" t="s">
        <v>7</v>
      </c>
      <c r="V16" s="25"/>
    </row>
    <row r="17" spans="1:22" x14ac:dyDescent="0.25">
      <c r="A17" s="4" t="s">
        <v>173</v>
      </c>
      <c r="H17" s="8"/>
      <c r="I17" s="11"/>
      <c r="J17" s="8"/>
      <c r="K17" s="8"/>
    </row>
    <row r="18" spans="1:22" x14ac:dyDescent="0.25">
      <c r="A18" s="4" t="s">
        <v>22</v>
      </c>
      <c r="B18" s="11"/>
      <c r="C18" s="11"/>
      <c r="D18" s="113"/>
      <c r="H18" s="8"/>
      <c r="I18" s="11"/>
      <c r="J18" s="8"/>
      <c r="K18" s="8"/>
    </row>
    <row r="19" spans="1:22" x14ac:dyDescent="0.25">
      <c r="A19" s="18"/>
      <c r="B19" s="12" t="s">
        <v>23</v>
      </c>
      <c r="C19" s="12"/>
      <c r="D19" s="15"/>
      <c r="E19" s="199">
        <v>44651</v>
      </c>
      <c r="F19" s="207"/>
      <c r="G19" s="207"/>
      <c r="H19" s="199">
        <v>44713</v>
      </c>
      <c r="I19" s="207"/>
      <c r="J19" s="210"/>
      <c r="K19" s="67"/>
      <c r="L19" s="188">
        <v>44866</v>
      </c>
      <c r="M19" s="189"/>
      <c r="N19" s="190"/>
      <c r="P19" s="188">
        <v>45078</v>
      </c>
      <c r="Q19" s="189"/>
      <c r="R19" s="190"/>
      <c r="T19" s="188">
        <v>45444</v>
      </c>
      <c r="U19" s="189"/>
      <c r="V19" s="190"/>
    </row>
    <row r="20" spans="1:22" x14ac:dyDescent="0.25">
      <c r="A20" s="19" t="s">
        <v>3</v>
      </c>
      <c r="B20" s="13" t="s">
        <v>24</v>
      </c>
      <c r="C20" s="13"/>
      <c r="D20" s="16"/>
      <c r="E20" s="208"/>
      <c r="F20" s="209"/>
      <c r="G20" s="209"/>
      <c r="H20" s="211">
        <v>0.02</v>
      </c>
      <c r="I20" s="212"/>
      <c r="J20" s="213"/>
      <c r="K20" s="68"/>
      <c r="L20" s="194">
        <v>3.2000000000000002E-3</v>
      </c>
      <c r="M20" s="195"/>
      <c r="N20" s="196"/>
      <c r="P20" s="194">
        <v>2.1999999999999999E-2</v>
      </c>
      <c r="Q20" s="195"/>
      <c r="R20" s="196"/>
      <c r="T20" s="194">
        <v>2.2700000000000001E-2</v>
      </c>
      <c r="U20" s="195"/>
      <c r="V20" s="196"/>
    </row>
    <row r="21" spans="1:22" x14ac:dyDescent="0.25">
      <c r="A21" s="20" t="s">
        <v>192</v>
      </c>
      <c r="B21" s="100" t="s">
        <v>25</v>
      </c>
      <c r="C21" s="100"/>
      <c r="E21" s="95">
        <v>3747.0248176199998</v>
      </c>
      <c r="F21" s="110" t="s">
        <v>7</v>
      </c>
      <c r="G21" s="97">
        <v>4000</v>
      </c>
      <c r="H21" s="8">
        <f t="shared" ref="H21" si="7">+E21*($H$20+1)</f>
        <v>3821.9653139724001</v>
      </c>
      <c r="I21" s="7" t="s">
        <v>7</v>
      </c>
      <c r="J21" s="23">
        <f t="shared" ref="J21:J22" si="8">+G21*($H$20+1)</f>
        <v>4080</v>
      </c>
      <c r="K21" s="89"/>
      <c r="L21" s="21">
        <v>3834.2</v>
      </c>
      <c r="M21" s="134" t="s">
        <v>7</v>
      </c>
      <c r="N21" s="135">
        <v>4093.06</v>
      </c>
      <c r="P21" s="21">
        <f>L21*($P$20+1)</f>
        <v>3918.5524</v>
      </c>
      <c r="Q21" s="134" t="s">
        <v>7</v>
      </c>
      <c r="R21" s="135">
        <f>N21*($P$20+1)</f>
        <v>4183.1073200000001</v>
      </c>
      <c r="T21" s="21">
        <f>P21*($T$20+1)</f>
        <v>4007.5035394799997</v>
      </c>
      <c r="U21" s="134" t="s">
        <v>7</v>
      </c>
      <c r="V21" s="135">
        <f>R21*($T$20+1)</f>
        <v>4278.0638561639998</v>
      </c>
    </row>
    <row r="22" spans="1:22" x14ac:dyDescent="0.25">
      <c r="A22" s="91" t="s">
        <v>26</v>
      </c>
      <c r="B22" s="77" t="s">
        <v>27</v>
      </c>
      <c r="C22" s="77"/>
      <c r="E22" s="76">
        <v>3960</v>
      </c>
      <c r="F22" s="94" t="s">
        <v>7</v>
      </c>
      <c r="G22" s="78">
        <v>4217</v>
      </c>
      <c r="H22" s="8">
        <f>+E22*($H$20+1)</f>
        <v>4039.2000000000003</v>
      </c>
      <c r="I22" s="7" t="s">
        <v>7</v>
      </c>
      <c r="J22" s="23">
        <f t="shared" si="8"/>
        <v>4301.34</v>
      </c>
      <c r="K22" s="89"/>
      <c r="L22" s="136">
        <v>4052.13</v>
      </c>
      <c r="M22" s="137" t="s">
        <v>7</v>
      </c>
      <c r="N22" s="138">
        <v>4315.1000000000004</v>
      </c>
      <c r="P22" s="139">
        <f t="shared" ref="P22:P26" si="9">L22*($P$20+1)</f>
        <v>4141.2768599999999</v>
      </c>
      <c r="Q22" s="137" t="s">
        <v>7</v>
      </c>
      <c r="R22" s="140">
        <f>N22*($P$20+1)</f>
        <v>4410.0322000000006</v>
      </c>
      <c r="T22" s="139">
        <f t="shared" ref="T22:T26" si="10">P22*($T$20+1)</f>
        <v>4235.2838447220001</v>
      </c>
      <c r="U22" s="137" t="s">
        <v>7</v>
      </c>
      <c r="V22" s="140">
        <f t="shared" ref="V22:V24" si="11">R22*($T$20+1)</f>
        <v>4510.1399309400003</v>
      </c>
    </row>
    <row r="23" spans="1:22" x14ac:dyDescent="0.25">
      <c r="A23" s="101" t="s">
        <v>28</v>
      </c>
      <c r="B23" s="77" t="s">
        <v>156</v>
      </c>
      <c r="C23" s="77"/>
      <c r="E23" s="76">
        <v>4217.2622679600008</v>
      </c>
      <c r="F23" s="77" t="s">
        <v>7</v>
      </c>
      <c r="G23" s="78">
        <v>4545.6627640200004</v>
      </c>
      <c r="H23" s="8">
        <f>+E23*($H$20+1)</f>
        <v>4301.6075133192007</v>
      </c>
      <c r="I23" s="7" t="s">
        <v>7</v>
      </c>
      <c r="J23" s="23">
        <f t="shared" ref="J23:J24" si="12">+G23*($H$20+1)</f>
        <v>4636.5760193004007</v>
      </c>
      <c r="K23" s="26"/>
      <c r="L23" s="22">
        <v>4315.37</v>
      </c>
      <c r="M23" s="7" t="s">
        <v>7</v>
      </c>
      <c r="N23" s="23">
        <v>4651.41</v>
      </c>
      <c r="P23" s="22">
        <f t="shared" si="9"/>
        <v>4410.3081400000001</v>
      </c>
      <c r="Q23" s="7" t="s">
        <v>7</v>
      </c>
      <c r="R23" s="23">
        <f>N23*($P$20+1)</f>
        <v>4753.7410200000004</v>
      </c>
      <c r="T23" s="22">
        <f t="shared" si="10"/>
        <v>4510.4221347779994</v>
      </c>
      <c r="U23" s="7" t="s">
        <v>7</v>
      </c>
      <c r="V23" s="23">
        <f t="shared" si="11"/>
        <v>4861.6509411540001</v>
      </c>
    </row>
    <row r="24" spans="1:22" x14ac:dyDescent="0.25">
      <c r="A24" s="101" t="s">
        <v>29</v>
      </c>
      <c r="B24" s="77" t="s">
        <v>30</v>
      </c>
      <c r="C24" s="77"/>
      <c r="E24" s="76">
        <v>4545.6627640200004</v>
      </c>
      <c r="F24" s="77" t="s">
        <v>7</v>
      </c>
      <c r="G24" s="78">
        <v>4928.4098976000005</v>
      </c>
      <c r="H24" s="8">
        <f t="shared" ref="H24:H27" si="13">+E24*($H$20+1)</f>
        <v>4636.5760193004007</v>
      </c>
      <c r="I24" s="7" t="s">
        <v>7</v>
      </c>
      <c r="J24" s="23">
        <f t="shared" si="12"/>
        <v>5026.9780955520009</v>
      </c>
      <c r="K24" s="8"/>
      <c r="L24" s="22">
        <v>4651.41</v>
      </c>
      <c r="M24" s="7" t="s">
        <v>7</v>
      </c>
      <c r="N24" s="23">
        <v>5043.0600000000004</v>
      </c>
      <c r="P24" s="22">
        <f t="shared" si="9"/>
        <v>4753.7410200000004</v>
      </c>
      <c r="Q24" s="7" t="s">
        <v>7</v>
      </c>
      <c r="R24" s="23">
        <f>N24*($P$20+1)</f>
        <v>5154.0073200000006</v>
      </c>
      <c r="T24" s="22">
        <f t="shared" si="10"/>
        <v>4861.6509411540001</v>
      </c>
      <c r="U24" s="7" t="s">
        <v>7</v>
      </c>
      <c r="V24" s="23">
        <f t="shared" si="11"/>
        <v>5271.0032861640002</v>
      </c>
    </row>
    <row r="25" spans="1:22" x14ac:dyDescent="0.25">
      <c r="A25" s="101" t="s">
        <v>31</v>
      </c>
      <c r="B25" s="77" t="s">
        <v>32</v>
      </c>
      <c r="C25" s="77"/>
      <c r="E25" s="76">
        <v>4735.0683609600001</v>
      </c>
      <c r="F25" s="77" t="s">
        <v>7</v>
      </c>
      <c r="G25" s="78">
        <v>5125.2682219199996</v>
      </c>
      <c r="H25" s="8">
        <f t="shared" si="13"/>
        <v>4829.7697281791998</v>
      </c>
      <c r="I25" s="7" t="s">
        <v>7</v>
      </c>
      <c r="J25" s="23">
        <f>+G25*($H$20+1)</f>
        <v>5227.7735863583994</v>
      </c>
      <c r="K25" s="8"/>
      <c r="L25" s="22">
        <v>4845.22</v>
      </c>
      <c r="M25" s="7" t="s">
        <v>7</v>
      </c>
      <c r="N25" s="23">
        <v>5244.5</v>
      </c>
      <c r="P25" s="22">
        <f t="shared" si="9"/>
        <v>4951.81484</v>
      </c>
      <c r="Q25" s="7" t="s">
        <v>7</v>
      </c>
      <c r="R25" s="23">
        <f>N25*($P$20+1)</f>
        <v>5359.8789999999999</v>
      </c>
      <c r="T25" s="22">
        <f t="shared" si="10"/>
        <v>5064.2210368679998</v>
      </c>
      <c r="U25" s="7" t="s">
        <v>7</v>
      </c>
      <c r="V25" s="23">
        <f>R25*($T$20+1)</f>
        <v>5481.5482532999995</v>
      </c>
    </row>
    <row r="26" spans="1:22" x14ac:dyDescent="0.25">
      <c r="A26" s="101" t="s">
        <v>33</v>
      </c>
      <c r="B26" s="77" t="s">
        <v>34</v>
      </c>
      <c r="C26" s="77"/>
      <c r="E26" s="76">
        <v>4928.4098976000005</v>
      </c>
      <c r="F26" s="77" t="s">
        <v>7</v>
      </c>
      <c r="G26" s="78"/>
      <c r="H26" s="8">
        <f t="shared" si="13"/>
        <v>5026.9780955520009</v>
      </c>
      <c r="I26" s="7" t="s">
        <v>7</v>
      </c>
      <c r="J26" s="23"/>
      <c r="K26" s="8"/>
      <c r="L26" s="22">
        <v>5043.0600000000004</v>
      </c>
      <c r="M26" s="7" t="s">
        <v>7</v>
      </c>
      <c r="N26" s="23"/>
      <c r="P26" s="22">
        <f t="shared" si="9"/>
        <v>5154.0073200000006</v>
      </c>
      <c r="Q26" s="7" t="s">
        <v>7</v>
      </c>
      <c r="R26" s="23"/>
      <c r="T26" s="22">
        <f t="shared" si="10"/>
        <v>5271.0032861640002</v>
      </c>
      <c r="U26" s="7" t="s">
        <v>7</v>
      </c>
      <c r="V26" s="23"/>
    </row>
    <row r="27" spans="1:22" x14ac:dyDescent="0.25">
      <c r="A27" s="101" t="s">
        <v>35</v>
      </c>
      <c r="B27" s="77" t="s">
        <v>164</v>
      </c>
      <c r="C27" s="77"/>
      <c r="E27" s="79">
        <v>5137.8836754000004</v>
      </c>
      <c r="F27" s="80" t="s">
        <v>7</v>
      </c>
      <c r="G27" s="177"/>
      <c r="H27" s="10">
        <f t="shared" si="13"/>
        <v>5240.6413489080005</v>
      </c>
      <c r="I27" s="9" t="s">
        <v>7</v>
      </c>
      <c r="J27" s="25"/>
      <c r="K27" s="8"/>
      <c r="L27" s="24">
        <v>5257.41</v>
      </c>
      <c r="M27" s="9" t="s">
        <v>7</v>
      </c>
      <c r="N27" s="25"/>
      <c r="P27" s="24">
        <f>L27*($P$20+1)</f>
        <v>5373.0730199999998</v>
      </c>
      <c r="Q27" s="9" t="s">
        <v>7</v>
      </c>
      <c r="R27" s="25"/>
      <c r="T27" s="24">
        <f>P27*($T$20+1)</f>
        <v>5495.0417775539991</v>
      </c>
      <c r="U27" s="9" t="s">
        <v>7</v>
      </c>
      <c r="V27" s="25"/>
    </row>
    <row r="28" spans="1:22" x14ac:dyDescent="0.25">
      <c r="A28" s="112" t="s">
        <v>155</v>
      </c>
      <c r="H28" s="8"/>
      <c r="I28" s="11"/>
      <c r="J28" s="8"/>
      <c r="K28" s="8"/>
    </row>
    <row r="29" spans="1:22" x14ac:dyDescent="0.25">
      <c r="A29" s="4" t="s">
        <v>22</v>
      </c>
      <c r="B29" s="14"/>
      <c r="C29" s="14"/>
      <c r="D29" s="113"/>
      <c r="H29" s="8"/>
      <c r="I29" s="11"/>
      <c r="J29" s="8"/>
      <c r="K29" s="8"/>
    </row>
    <row r="30" spans="1:22" x14ac:dyDescent="0.25">
      <c r="A30" s="18"/>
      <c r="B30" s="12" t="s">
        <v>2</v>
      </c>
      <c r="C30" s="12"/>
      <c r="D30" s="15"/>
      <c r="E30" s="199">
        <v>44651</v>
      </c>
      <c r="F30" s="207"/>
      <c r="G30" s="207"/>
      <c r="H30" s="199">
        <v>44713</v>
      </c>
      <c r="I30" s="200"/>
      <c r="J30" s="201"/>
      <c r="K30" s="67"/>
      <c r="L30" s="188">
        <v>44866</v>
      </c>
      <c r="M30" s="189"/>
      <c r="N30" s="190"/>
      <c r="P30" s="188">
        <v>45078</v>
      </c>
      <c r="Q30" s="189"/>
      <c r="R30" s="190"/>
      <c r="T30" s="188">
        <v>45444</v>
      </c>
      <c r="U30" s="189"/>
      <c r="V30" s="190"/>
    </row>
    <row r="31" spans="1:22" x14ac:dyDescent="0.25">
      <c r="A31" s="19" t="s">
        <v>3</v>
      </c>
      <c r="B31" s="13" t="s">
        <v>4</v>
      </c>
      <c r="C31" s="13"/>
      <c r="D31" s="16"/>
      <c r="E31" s="197"/>
      <c r="F31" s="198"/>
      <c r="G31" s="198"/>
      <c r="H31" s="211">
        <v>0.02</v>
      </c>
      <c r="I31" s="212"/>
      <c r="J31" s="213"/>
      <c r="K31" s="68"/>
      <c r="L31" s="185">
        <v>3.2000000000000002E-3</v>
      </c>
      <c r="M31" s="186"/>
      <c r="N31" s="187"/>
      <c r="P31" s="185">
        <v>2.1999999999999999E-2</v>
      </c>
      <c r="Q31" s="186"/>
      <c r="R31" s="187"/>
      <c r="T31" s="185">
        <v>2.2700000000000001E-2</v>
      </c>
      <c r="U31" s="186"/>
      <c r="V31" s="187"/>
    </row>
    <row r="32" spans="1:22" x14ac:dyDescent="0.25">
      <c r="A32" s="91" t="s">
        <v>36</v>
      </c>
      <c r="B32" s="102" t="s">
        <v>37</v>
      </c>
      <c r="C32" s="102"/>
      <c r="D32" s="93"/>
      <c r="E32" s="95">
        <v>3960</v>
      </c>
      <c r="F32" s="94" t="s">
        <v>7</v>
      </c>
      <c r="G32" s="111">
        <v>4217</v>
      </c>
      <c r="H32" s="76">
        <f>+E32*($H$31+1)</f>
        <v>4039.2000000000003</v>
      </c>
      <c r="I32" s="94" t="s">
        <v>7</v>
      </c>
      <c r="J32" s="78">
        <f t="shared" ref="J32" si="14">+G32*($H$31+1)</f>
        <v>4301.34</v>
      </c>
      <c r="K32" s="94"/>
      <c r="L32" s="95">
        <v>4052.13</v>
      </c>
      <c r="M32" s="94" t="s">
        <v>7</v>
      </c>
      <c r="N32" s="97">
        <v>4315.1000000000004</v>
      </c>
      <c r="P32" s="95">
        <f>L32*($P$31+1)</f>
        <v>4141.2768599999999</v>
      </c>
      <c r="Q32" s="94" t="s">
        <v>7</v>
      </c>
      <c r="R32" s="97">
        <f>N32*($P$31+1)</f>
        <v>4410.0322000000006</v>
      </c>
      <c r="T32" s="95">
        <f>P32*($T$31+1)</f>
        <v>4235.2838447220001</v>
      </c>
      <c r="U32" s="94" t="s">
        <v>7</v>
      </c>
      <c r="V32" s="97">
        <f>R32*($T$31+1)</f>
        <v>4510.1399309400003</v>
      </c>
    </row>
    <row r="33" spans="1:22" x14ac:dyDescent="0.25">
      <c r="A33" s="105" t="s">
        <v>38</v>
      </c>
      <c r="B33" s="7" t="s">
        <v>39</v>
      </c>
      <c r="C33" s="7"/>
      <c r="D33" s="17"/>
      <c r="E33" s="76">
        <v>4217.2315982999999</v>
      </c>
      <c r="F33" s="77" t="s">
        <v>7</v>
      </c>
      <c r="G33" s="107">
        <v>4545.6627640200004</v>
      </c>
      <c r="H33" s="22">
        <f>+E33*($H$31+1)</f>
        <v>4301.5762302659996</v>
      </c>
      <c r="I33" s="7" t="s">
        <v>7</v>
      </c>
      <c r="J33" s="23">
        <f t="shared" ref="J33" si="15">+G33*($H$31+1)</f>
        <v>4636.5760193004007</v>
      </c>
      <c r="K33" s="8"/>
      <c r="L33" s="22">
        <v>4315.34</v>
      </c>
      <c r="M33" s="7" t="s">
        <v>7</v>
      </c>
      <c r="N33" s="23">
        <v>4651.41</v>
      </c>
      <c r="P33" s="22">
        <f t="shared" ref="P33:P35" si="16">L33*($P$31+1)</f>
        <v>4410.2774800000007</v>
      </c>
      <c r="Q33" s="7" t="s">
        <v>7</v>
      </c>
      <c r="R33" s="23">
        <f t="shared" ref="R33:R36" si="17">N33*($P$31+1)</f>
        <v>4753.7410200000004</v>
      </c>
      <c r="T33" s="22">
        <f t="shared" ref="T33:T34" si="18">P33*($T$31+1)</f>
        <v>4510.3907787960006</v>
      </c>
      <c r="U33" s="7" t="s">
        <v>7</v>
      </c>
      <c r="V33" s="23">
        <f t="shared" ref="V33:V35" si="19">R33*($T$31+1)</f>
        <v>4861.6509411540001</v>
      </c>
    </row>
    <row r="34" spans="1:22" x14ac:dyDescent="0.25">
      <c r="A34" s="105" t="s">
        <v>40</v>
      </c>
      <c r="B34" s="7" t="s">
        <v>41</v>
      </c>
      <c r="C34" s="7"/>
      <c r="D34" s="17"/>
      <c r="E34" s="76">
        <v>4376.9898572399998</v>
      </c>
      <c r="F34" s="77" t="s">
        <v>7</v>
      </c>
      <c r="G34" s="107">
        <v>4735.0683609600001</v>
      </c>
      <c r="H34" s="22">
        <f>+E34*($H$31+1)</f>
        <v>4464.5296543847999</v>
      </c>
      <c r="I34" s="7" t="s">
        <v>7</v>
      </c>
      <c r="J34" s="23">
        <f>+G34*($H$31+1)</f>
        <v>4829.7697281791998</v>
      </c>
      <c r="K34" s="8"/>
      <c r="L34" s="22">
        <v>4478.82</v>
      </c>
      <c r="M34" s="7" t="s">
        <v>7</v>
      </c>
      <c r="N34" s="23">
        <v>4845.22</v>
      </c>
      <c r="P34" s="22">
        <f t="shared" si="16"/>
        <v>4577.3540400000002</v>
      </c>
      <c r="Q34" s="7" t="s">
        <v>7</v>
      </c>
      <c r="R34" s="23">
        <f t="shared" si="17"/>
        <v>4951.81484</v>
      </c>
      <c r="T34" s="22">
        <f t="shared" si="18"/>
        <v>4681.2599767080001</v>
      </c>
      <c r="U34" s="7" t="s">
        <v>7</v>
      </c>
      <c r="V34" s="23">
        <f t="shared" si="19"/>
        <v>5064.2210368679998</v>
      </c>
    </row>
    <row r="35" spans="1:22" x14ac:dyDescent="0.25">
      <c r="A35" s="105" t="s">
        <v>42</v>
      </c>
      <c r="B35" s="7" t="s">
        <v>43</v>
      </c>
      <c r="C35" s="7"/>
      <c r="D35" s="17"/>
      <c r="E35" s="76">
        <v>4735.0683609600001</v>
      </c>
      <c r="F35" s="77" t="s">
        <v>7</v>
      </c>
      <c r="G35" s="107">
        <v>5125.2682219199996</v>
      </c>
      <c r="H35" s="22">
        <f t="shared" ref="H35" si="20">+E35*($H$31+1)</f>
        <v>4829.7697281791998</v>
      </c>
      <c r="I35" s="7" t="s">
        <v>7</v>
      </c>
      <c r="J35" s="23">
        <f>+G35*($H$31+1)</f>
        <v>5227.7735863583994</v>
      </c>
      <c r="K35" s="8"/>
      <c r="L35" s="22">
        <v>4845.22</v>
      </c>
      <c r="M35" s="7" t="s">
        <v>7</v>
      </c>
      <c r="N35" s="23">
        <v>5244.5</v>
      </c>
      <c r="P35" s="22">
        <f t="shared" si="16"/>
        <v>4951.81484</v>
      </c>
      <c r="Q35" s="7" t="s">
        <v>7</v>
      </c>
      <c r="R35" s="23">
        <f>N35*($P$31+1)</f>
        <v>5359.8789999999999</v>
      </c>
      <c r="T35" s="22">
        <f>P35*($T$31+1)</f>
        <v>5064.2210368679998</v>
      </c>
      <c r="U35" s="7" t="s">
        <v>7</v>
      </c>
      <c r="V35" s="23">
        <f t="shared" si="19"/>
        <v>5481.5482532999995</v>
      </c>
    </row>
    <row r="36" spans="1:22" x14ac:dyDescent="0.25">
      <c r="A36" s="109" t="s">
        <v>44</v>
      </c>
      <c r="B36" s="9" t="s">
        <v>45</v>
      </c>
      <c r="C36" s="9"/>
      <c r="D36" s="16"/>
      <c r="E36" s="79">
        <v>4928.4098976000005</v>
      </c>
      <c r="F36" s="80" t="s">
        <v>7</v>
      </c>
      <c r="G36" s="156">
        <v>5353.0211170800003</v>
      </c>
      <c r="H36" s="24">
        <f>+E36*($H$31+1)</f>
        <v>5026.9780955520009</v>
      </c>
      <c r="I36" s="9" t="s">
        <v>7</v>
      </c>
      <c r="J36" s="25">
        <f>+G36*($H$31+1)</f>
        <v>5460.0815394216006</v>
      </c>
      <c r="K36" s="10"/>
      <c r="L36" s="24">
        <v>5043.0600000000004</v>
      </c>
      <c r="M36" s="9" t="s">
        <v>7</v>
      </c>
      <c r="N36" s="25">
        <v>5477.55</v>
      </c>
      <c r="P36" s="24">
        <f>L36*($P$31+1)</f>
        <v>5154.0073200000006</v>
      </c>
      <c r="Q36" s="9" t="s">
        <v>7</v>
      </c>
      <c r="R36" s="25">
        <f t="shared" si="17"/>
        <v>5598.0561000000007</v>
      </c>
      <c r="T36" s="24">
        <f>P36*($T$31+1)</f>
        <v>5271.0032861640002</v>
      </c>
      <c r="U36" s="9" t="s">
        <v>7</v>
      </c>
      <c r="V36" s="25">
        <f>R36*($T$31+1)</f>
        <v>5725.13197347</v>
      </c>
    </row>
    <row r="38" spans="1:22" x14ac:dyDescent="0.25">
      <c r="A38" s="4" t="s">
        <v>22</v>
      </c>
      <c r="B38" s="4"/>
      <c r="C38" s="4"/>
      <c r="D38" s="4" t="s">
        <v>46</v>
      </c>
      <c r="E38" s="205"/>
      <c r="F38" s="206"/>
      <c r="G38" s="206"/>
      <c r="H38" s="205"/>
      <c r="I38" s="206"/>
      <c r="J38" s="206"/>
      <c r="K38" s="33"/>
    </row>
    <row r="39" spans="1:22" x14ac:dyDescent="0.25">
      <c r="A39" s="214" t="s">
        <v>47</v>
      </c>
      <c r="B39" s="215"/>
      <c r="C39" s="215"/>
      <c r="D39" s="216"/>
      <c r="E39" s="199">
        <v>44651</v>
      </c>
      <c r="F39" s="207"/>
      <c r="G39" s="207"/>
      <c r="H39" s="199">
        <v>44713</v>
      </c>
      <c r="I39" s="200"/>
      <c r="J39" s="201"/>
      <c r="K39" s="67"/>
      <c r="L39" s="188">
        <v>44866</v>
      </c>
      <c r="M39" s="189"/>
      <c r="N39" s="190"/>
      <c r="P39" s="188">
        <v>45078</v>
      </c>
      <c r="Q39" s="189"/>
      <c r="R39" s="190"/>
      <c r="T39" s="188">
        <v>45444</v>
      </c>
      <c r="U39" s="189"/>
      <c r="V39" s="190"/>
    </row>
    <row r="40" spans="1:22" ht="15" customHeight="1" x14ac:dyDescent="0.25">
      <c r="A40" s="215"/>
      <c r="B40" s="215"/>
      <c r="C40" s="215"/>
      <c r="D40" s="216"/>
      <c r="E40" s="197"/>
      <c r="F40" s="198"/>
      <c r="G40" s="198"/>
      <c r="H40" s="202">
        <v>0.02</v>
      </c>
      <c r="I40" s="203"/>
      <c r="J40" s="204"/>
      <c r="K40" s="70"/>
      <c r="L40" s="191">
        <v>3.2000000000000002E-3</v>
      </c>
      <c r="M40" s="192"/>
      <c r="N40" s="193"/>
      <c r="P40" s="191">
        <v>2.1999999999999999E-2</v>
      </c>
      <c r="Q40" s="192"/>
      <c r="R40" s="193"/>
      <c r="T40" s="191">
        <v>2.2700000000000001E-2</v>
      </c>
      <c r="U40" s="192"/>
      <c r="V40" s="193"/>
    </row>
    <row r="41" spans="1:22" x14ac:dyDescent="0.25">
      <c r="A41" s="215"/>
      <c r="B41" s="215"/>
      <c r="C41" s="215"/>
      <c r="D41" s="216"/>
      <c r="E41" s="24">
        <v>3372.4680015599997</v>
      </c>
      <c r="F41" s="37"/>
      <c r="G41" s="37"/>
      <c r="H41" s="24">
        <f>+E41*(H40+1)</f>
        <v>3439.9173615911996</v>
      </c>
      <c r="I41" s="34"/>
      <c r="J41" s="129"/>
      <c r="K41" s="71"/>
      <c r="L41" s="79">
        <v>3450.93</v>
      </c>
      <c r="M41" s="114"/>
      <c r="N41" s="141"/>
      <c r="P41" s="79">
        <f>L41*(P40+1)</f>
        <v>3526.8504600000001</v>
      </c>
      <c r="Q41" s="114"/>
      <c r="R41" s="141"/>
      <c r="T41" s="79">
        <f>P41*(T40+1)</f>
        <v>3606.9099654419997</v>
      </c>
      <c r="U41" s="114"/>
      <c r="V41" s="141"/>
    </row>
    <row r="42" spans="1:22" x14ac:dyDescent="0.25">
      <c r="A42" s="69"/>
      <c r="E42" s="33"/>
      <c r="F42" s="33"/>
      <c r="G42" s="33"/>
      <c r="H42" s="33"/>
      <c r="I42" s="33"/>
      <c r="J42" s="33"/>
      <c r="K42" s="72"/>
    </row>
    <row r="43" spans="1:22" x14ac:dyDescent="0.25">
      <c r="A43" s="4" t="s">
        <v>22</v>
      </c>
      <c r="B43" s="4"/>
      <c r="C43" s="4"/>
      <c r="D43" s="4" t="s">
        <v>48</v>
      </c>
      <c r="E43" s="205"/>
      <c r="F43" s="206"/>
      <c r="G43" s="206"/>
      <c r="H43" s="205"/>
      <c r="I43" s="206"/>
      <c r="J43" s="206"/>
      <c r="K43" s="72"/>
    </row>
    <row r="44" spans="1:22" x14ac:dyDescent="0.25">
      <c r="A44" s="214" t="s">
        <v>49</v>
      </c>
      <c r="B44" s="215"/>
      <c r="C44" s="215"/>
      <c r="D44" s="216"/>
      <c r="E44" s="199">
        <v>44651</v>
      </c>
      <c r="F44" s="207"/>
      <c r="G44" s="207"/>
      <c r="H44" s="199">
        <v>44713</v>
      </c>
      <c r="I44" s="200"/>
      <c r="J44" s="201"/>
      <c r="K44" s="67"/>
      <c r="L44" s="188">
        <v>44866</v>
      </c>
      <c r="M44" s="189"/>
      <c r="N44" s="190"/>
      <c r="P44" s="188">
        <v>45078</v>
      </c>
      <c r="Q44" s="189"/>
      <c r="R44" s="190"/>
      <c r="T44" s="188">
        <v>45444</v>
      </c>
      <c r="U44" s="189"/>
      <c r="V44" s="190"/>
    </row>
    <row r="45" spans="1:22" x14ac:dyDescent="0.25">
      <c r="A45" s="215"/>
      <c r="B45" s="215"/>
      <c r="C45" s="215"/>
      <c r="D45" s="216"/>
      <c r="E45" s="217"/>
      <c r="F45" s="218"/>
      <c r="G45" s="218"/>
      <c r="H45" s="191">
        <v>0.02</v>
      </c>
      <c r="I45" s="192"/>
      <c r="J45" s="193"/>
      <c r="K45" s="115"/>
      <c r="L45" s="191">
        <v>3.2000000000000002E-3</v>
      </c>
      <c r="M45" s="192"/>
      <c r="N45" s="193"/>
      <c r="P45" s="191">
        <v>2.1999999999999999E-2</v>
      </c>
      <c r="Q45" s="192"/>
      <c r="R45" s="193"/>
      <c r="T45" s="191">
        <v>2.2700000000000001E-2</v>
      </c>
      <c r="U45" s="192"/>
      <c r="V45" s="193"/>
    </row>
    <row r="46" spans="1:22" x14ac:dyDescent="0.25">
      <c r="A46" s="215"/>
      <c r="B46" s="215"/>
      <c r="C46" s="215"/>
      <c r="D46" s="216"/>
      <c r="E46" s="40"/>
      <c r="F46" s="37"/>
      <c r="G46" s="37"/>
      <c r="H46" s="158"/>
      <c r="I46" s="159"/>
      <c r="J46" s="160"/>
      <c r="K46" s="114"/>
      <c r="L46" s="142"/>
      <c r="M46" s="114"/>
      <c r="N46" s="141"/>
      <c r="P46" s="142"/>
      <c r="Q46" s="114"/>
      <c r="R46" s="141"/>
      <c r="T46" s="142"/>
      <c r="U46" s="114"/>
      <c r="V46" s="141"/>
    </row>
    <row r="47" spans="1:22" x14ac:dyDescent="0.25">
      <c r="A47" s="69"/>
      <c r="B47" s="4"/>
      <c r="C47" s="4"/>
    </row>
    <row r="48" spans="1:22" x14ac:dyDescent="0.25">
      <c r="A48" s="4"/>
      <c r="B48" s="4"/>
      <c r="C48" s="4"/>
      <c r="J48" s="74"/>
      <c r="K48" s="74"/>
    </row>
    <row r="49" spans="1:13" x14ac:dyDescent="0.25">
      <c r="B49" s="56"/>
      <c r="C49" s="56"/>
      <c r="D49" s="56"/>
      <c r="E49" s="56"/>
      <c r="F49" s="56"/>
      <c r="G49" s="56"/>
      <c r="H49" s="56"/>
      <c r="I49" s="56"/>
      <c r="J49" s="8"/>
      <c r="K49" s="8"/>
      <c r="L49" s="8"/>
    </row>
    <row r="51" spans="1:13" x14ac:dyDescent="0.25">
      <c r="A51" s="55"/>
      <c r="B51" s="55"/>
      <c r="C51" s="55"/>
      <c r="D51" s="75"/>
      <c r="E51" s="75"/>
      <c r="F51" s="75"/>
      <c r="G51" s="75"/>
      <c r="H51" s="75"/>
      <c r="I51" s="75"/>
      <c r="J51" s="75"/>
      <c r="K51" s="75"/>
      <c r="L51" s="75"/>
      <c r="M51" s="75"/>
    </row>
  </sheetData>
  <mergeCells count="56">
    <mergeCell ref="L7:N7"/>
    <mergeCell ref="L8:N8"/>
    <mergeCell ref="L19:N19"/>
    <mergeCell ref="L20:N20"/>
    <mergeCell ref="L30:N30"/>
    <mergeCell ref="A44:D46"/>
    <mergeCell ref="E44:G44"/>
    <mergeCell ref="E45:G45"/>
    <mergeCell ref="H44:J44"/>
    <mergeCell ref="H45:J45"/>
    <mergeCell ref="H30:J30"/>
    <mergeCell ref="E30:G30"/>
    <mergeCell ref="H31:J31"/>
    <mergeCell ref="E40:G40"/>
    <mergeCell ref="A39:D41"/>
    <mergeCell ref="E38:G38"/>
    <mergeCell ref="H38:J38"/>
    <mergeCell ref="E39:G39"/>
    <mergeCell ref="E7:G7"/>
    <mergeCell ref="E8:G8"/>
    <mergeCell ref="E19:G19"/>
    <mergeCell ref="E20:G20"/>
    <mergeCell ref="H7:J7"/>
    <mergeCell ref="H8:J8"/>
    <mergeCell ref="H19:J19"/>
    <mergeCell ref="H20:J20"/>
    <mergeCell ref="L39:N39"/>
    <mergeCell ref="L40:N40"/>
    <mergeCell ref="L44:N44"/>
    <mergeCell ref="L45:N45"/>
    <mergeCell ref="E31:G31"/>
    <mergeCell ref="H39:J39"/>
    <mergeCell ref="H40:J40"/>
    <mergeCell ref="E43:G43"/>
    <mergeCell ref="H43:J43"/>
    <mergeCell ref="L31:N31"/>
    <mergeCell ref="P7:R7"/>
    <mergeCell ref="P8:R8"/>
    <mergeCell ref="P19:R19"/>
    <mergeCell ref="P20:R20"/>
    <mergeCell ref="P30:R30"/>
    <mergeCell ref="P31:R31"/>
    <mergeCell ref="P39:R39"/>
    <mergeCell ref="P40:R40"/>
    <mergeCell ref="P44:R44"/>
    <mergeCell ref="P45:R45"/>
    <mergeCell ref="T7:V7"/>
    <mergeCell ref="T8:V8"/>
    <mergeCell ref="T19:V19"/>
    <mergeCell ref="T20:V20"/>
    <mergeCell ref="T30:V30"/>
    <mergeCell ref="T31:V31"/>
    <mergeCell ref="T39:V39"/>
    <mergeCell ref="T40:V40"/>
    <mergeCell ref="T44:V44"/>
    <mergeCell ref="T45:V45"/>
  </mergeCells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46"/>
  <sheetViews>
    <sheetView zoomScaleNormal="100" workbookViewId="0">
      <selection activeCell="AA27" sqref="Z27:AA27"/>
    </sheetView>
  </sheetViews>
  <sheetFormatPr defaultRowHeight="15" x14ac:dyDescent="0.25"/>
  <cols>
    <col min="8" max="8" width="6.140625" customWidth="1"/>
    <col min="9" max="9" width="10.28515625" customWidth="1"/>
    <col min="10" max="10" width="10.140625" customWidth="1"/>
    <col min="11" max="11" width="3.42578125" customWidth="1"/>
    <col min="12" max="12" width="10.42578125" customWidth="1"/>
    <col min="13" max="13" width="2.42578125" customWidth="1"/>
    <col min="14" max="14" width="10.5703125" customWidth="1"/>
    <col min="15" max="15" width="2.7109375" customWidth="1"/>
    <col min="16" max="16" width="11.42578125" bestFit="1" customWidth="1"/>
  </cols>
  <sheetData>
    <row r="1" spans="1:22" x14ac:dyDescent="0.25">
      <c r="A1" s="2" t="s">
        <v>50</v>
      </c>
    </row>
    <row r="2" spans="1:22" x14ac:dyDescent="0.25">
      <c r="A2" s="2"/>
    </row>
    <row r="3" spans="1:22" x14ac:dyDescent="0.25">
      <c r="A3" t="s">
        <v>51</v>
      </c>
    </row>
    <row r="4" spans="1:22" x14ac:dyDescent="0.25">
      <c r="A4" s="27" t="s">
        <v>52</v>
      </c>
      <c r="B4" s="2"/>
      <c r="C4" s="2"/>
      <c r="D4" s="2"/>
    </row>
    <row r="5" spans="1:22" x14ac:dyDescent="0.25">
      <c r="A5" s="18"/>
      <c r="B5" s="5"/>
      <c r="C5" s="5"/>
      <c r="D5" s="5"/>
      <c r="E5" s="5"/>
      <c r="F5" s="5"/>
      <c r="G5" s="5"/>
      <c r="H5" s="15"/>
      <c r="I5" s="154">
        <v>44228</v>
      </c>
      <c r="J5" s="150">
        <v>44713</v>
      </c>
      <c r="K5" s="149"/>
      <c r="L5" s="150">
        <v>44866</v>
      </c>
      <c r="N5" s="38">
        <v>45078</v>
      </c>
      <c r="P5" s="38">
        <v>45444</v>
      </c>
    </row>
    <row r="6" spans="1:22" x14ac:dyDescent="0.25">
      <c r="A6" s="19" t="s">
        <v>22</v>
      </c>
      <c r="B6" s="6"/>
      <c r="C6" s="6"/>
      <c r="D6" s="6"/>
      <c r="E6" s="6"/>
      <c r="F6" s="6"/>
      <c r="G6" s="6"/>
      <c r="H6" s="16"/>
      <c r="I6" s="20"/>
      <c r="J6" s="153">
        <v>0.02</v>
      </c>
      <c r="K6" s="85"/>
      <c r="L6" s="143">
        <v>3.2000000000000002E-3</v>
      </c>
      <c r="N6" s="143">
        <v>2.1999999999999999E-2</v>
      </c>
      <c r="P6" s="143">
        <v>2.2700000000000001E-2</v>
      </c>
    </row>
    <row r="7" spans="1:22" x14ac:dyDescent="0.25">
      <c r="A7" s="20"/>
      <c r="I7" s="155"/>
      <c r="J7" s="86"/>
      <c r="K7" s="86"/>
      <c r="L7" s="144"/>
      <c r="N7" s="144"/>
      <c r="P7" s="144"/>
    </row>
    <row r="8" spans="1:22" x14ac:dyDescent="0.25">
      <c r="A8" s="20" t="s">
        <v>53</v>
      </c>
      <c r="C8" t="s">
        <v>157</v>
      </c>
      <c r="I8" s="145">
        <v>3204.2622250800005</v>
      </c>
      <c r="J8" s="23">
        <f>+I8*($J$6+1)</f>
        <v>3268.3474695816003</v>
      </c>
      <c r="K8" s="23"/>
      <c r="L8" s="145">
        <v>3278.81</v>
      </c>
      <c r="M8" s="146"/>
      <c r="N8" s="145">
        <f>+L8*($N$6+1)</f>
        <v>3350.94382</v>
      </c>
      <c r="P8" s="145">
        <f>+N8*($P$6+1)</f>
        <v>3427.0102447139998</v>
      </c>
    </row>
    <row r="9" spans="1:22" x14ac:dyDescent="0.25">
      <c r="A9" s="20"/>
      <c r="C9" t="s">
        <v>158</v>
      </c>
      <c r="I9" s="145"/>
      <c r="J9" s="23"/>
      <c r="K9" s="23"/>
      <c r="L9" s="145"/>
      <c r="N9" s="145"/>
      <c r="P9" s="145"/>
      <c r="V9" s="8"/>
    </row>
    <row r="10" spans="1:22" x14ac:dyDescent="0.25">
      <c r="A10" s="20"/>
      <c r="C10" t="s">
        <v>54</v>
      </c>
      <c r="I10" s="145"/>
      <c r="J10" s="23"/>
      <c r="K10" s="23"/>
      <c r="L10" s="145"/>
      <c r="N10" s="145"/>
      <c r="P10" s="145"/>
      <c r="U10" s="8"/>
    </row>
    <row r="11" spans="1:22" x14ac:dyDescent="0.25">
      <c r="A11" s="20"/>
      <c r="I11" s="145"/>
      <c r="J11" s="23"/>
      <c r="K11" s="23"/>
      <c r="L11" s="145"/>
      <c r="N11" s="145"/>
      <c r="P11" s="145"/>
      <c r="U11" s="8"/>
    </row>
    <row r="12" spans="1:22" x14ac:dyDescent="0.25">
      <c r="A12" s="20" t="s">
        <v>55</v>
      </c>
      <c r="C12" t="s">
        <v>56</v>
      </c>
      <c r="I12" s="145">
        <v>2997.9179672400001</v>
      </c>
      <c r="J12" s="23">
        <f>+I12*($J$6+1)</f>
        <v>3057.8763265848002</v>
      </c>
      <c r="K12" s="23"/>
      <c r="L12" s="145">
        <v>3067.66</v>
      </c>
      <c r="M12" s="146"/>
      <c r="N12" s="145">
        <f>+L12*($N$6+1)</f>
        <v>3135.1485199999997</v>
      </c>
      <c r="P12" s="145">
        <f>+N12*($P$6+1)</f>
        <v>3206.3163914039997</v>
      </c>
      <c r="U12" s="8"/>
    </row>
    <row r="13" spans="1:22" x14ac:dyDescent="0.25">
      <c r="A13" s="20"/>
      <c r="C13" t="s">
        <v>159</v>
      </c>
      <c r="I13" s="145"/>
      <c r="J13" s="23"/>
      <c r="K13" s="23"/>
      <c r="L13" s="145"/>
      <c r="N13" s="145"/>
      <c r="P13" s="145"/>
      <c r="U13" s="8"/>
    </row>
    <row r="14" spans="1:22" x14ac:dyDescent="0.25">
      <c r="A14" s="20"/>
      <c r="C14" t="s">
        <v>57</v>
      </c>
      <c r="I14" s="145"/>
      <c r="J14" s="23"/>
      <c r="K14" s="23"/>
      <c r="L14" s="145"/>
      <c r="N14" s="145"/>
      <c r="P14" s="145"/>
      <c r="U14" s="8"/>
    </row>
    <row r="15" spans="1:22" x14ac:dyDescent="0.25">
      <c r="A15" s="20"/>
      <c r="I15" s="145"/>
      <c r="J15" s="23"/>
      <c r="K15" s="23"/>
      <c r="L15" s="145"/>
      <c r="N15" s="145"/>
      <c r="P15" s="145"/>
    </row>
    <row r="16" spans="1:22" x14ac:dyDescent="0.25">
      <c r="A16" s="20" t="s">
        <v>58</v>
      </c>
      <c r="C16" t="s">
        <v>59</v>
      </c>
      <c r="I16" s="145">
        <v>2649.8397970800006</v>
      </c>
      <c r="J16" s="23">
        <f>+I16*($J$6+1)</f>
        <v>2702.8365930216005</v>
      </c>
      <c r="K16" s="23"/>
      <c r="L16" s="145">
        <v>2711.49</v>
      </c>
      <c r="M16" s="146"/>
      <c r="N16" s="145">
        <f>+L16*($N$6+1)</f>
        <v>2771.1427799999997</v>
      </c>
      <c r="P16" s="145">
        <f>+N16*($P$6+1)</f>
        <v>2834.0477211059997</v>
      </c>
    </row>
    <row r="17" spans="1:16" x14ac:dyDescent="0.25">
      <c r="A17" s="20"/>
      <c r="I17" s="145"/>
      <c r="J17" s="23"/>
      <c r="K17" s="23"/>
      <c r="L17" s="145"/>
      <c r="N17" s="145"/>
      <c r="P17" s="145"/>
    </row>
    <row r="18" spans="1:16" x14ac:dyDescent="0.25">
      <c r="A18" s="20" t="s">
        <v>60</v>
      </c>
      <c r="C18" t="s">
        <v>61</v>
      </c>
      <c r="I18" s="145">
        <v>2544.03493596</v>
      </c>
      <c r="J18" s="23">
        <f>+I18*($J$6+1)</f>
        <v>2594.9156346792001</v>
      </c>
      <c r="K18" s="23"/>
      <c r="L18" s="145">
        <v>2603.2199999999998</v>
      </c>
      <c r="M18" s="146"/>
      <c r="N18" s="145">
        <f>+L18*($N$6+1)</f>
        <v>2660.4908399999999</v>
      </c>
      <c r="P18" s="145">
        <f>+N18*($P$6+1)</f>
        <v>2720.8839820679996</v>
      </c>
    </row>
    <row r="19" spans="1:16" x14ac:dyDescent="0.25">
      <c r="A19" s="20"/>
      <c r="I19" s="145"/>
      <c r="J19" s="23"/>
      <c r="K19" s="23"/>
      <c r="L19" s="145"/>
      <c r="N19" s="145"/>
      <c r="P19" s="145"/>
    </row>
    <row r="20" spans="1:16" x14ac:dyDescent="0.25">
      <c r="A20" s="19" t="s">
        <v>62</v>
      </c>
      <c r="B20" s="6"/>
      <c r="C20" s="6" t="s">
        <v>63</v>
      </c>
      <c r="D20" s="6"/>
      <c r="E20" s="6"/>
      <c r="F20" s="6"/>
      <c r="G20" s="6"/>
      <c r="H20" s="6"/>
      <c r="I20" s="147">
        <v>2414.3599695600001</v>
      </c>
      <c r="J20" s="25">
        <f>+I20*($J$6+1)</f>
        <v>2462.6471689512</v>
      </c>
      <c r="K20" s="25"/>
      <c r="L20" s="147">
        <v>2470.5300000000002</v>
      </c>
      <c r="M20" s="146"/>
      <c r="N20" s="147">
        <f>+L20*($N$6+1)</f>
        <v>2524.8816600000005</v>
      </c>
      <c r="P20" s="147">
        <f>+N20*($P$6+1)</f>
        <v>2582.1964736820005</v>
      </c>
    </row>
    <row r="21" spans="1:16" x14ac:dyDescent="0.25">
      <c r="A21" s="69"/>
    </row>
    <row r="22" spans="1:16" x14ac:dyDescent="0.25">
      <c r="A22" s="2" t="s">
        <v>50</v>
      </c>
    </row>
    <row r="24" spans="1:16" x14ac:dyDescent="0.25">
      <c r="A24" s="27" t="s">
        <v>64</v>
      </c>
      <c r="B24" s="2"/>
      <c r="C24" s="2"/>
      <c r="D24" s="2"/>
      <c r="E24" s="2"/>
      <c r="F24" s="2"/>
      <c r="G24" s="2"/>
      <c r="H24" s="2"/>
      <c r="I24" s="2"/>
    </row>
    <row r="25" spans="1:16" x14ac:dyDescent="0.25">
      <c r="A25" s="18"/>
      <c r="B25" s="5"/>
      <c r="C25" s="5"/>
      <c r="D25" s="5"/>
      <c r="E25" s="5"/>
      <c r="F25" s="5"/>
      <c r="G25" s="5"/>
      <c r="H25" s="15"/>
      <c r="I25" s="154">
        <v>44651</v>
      </c>
      <c r="J25" s="150">
        <v>44713</v>
      </c>
      <c r="K25" s="149"/>
      <c r="L25" s="150">
        <v>44866</v>
      </c>
      <c r="N25" s="38">
        <v>45078</v>
      </c>
      <c r="P25" s="38">
        <v>45444</v>
      </c>
    </row>
    <row r="26" spans="1:16" x14ac:dyDescent="0.25">
      <c r="A26" s="19" t="s">
        <v>22</v>
      </c>
      <c r="B26" s="6"/>
      <c r="C26" s="6"/>
      <c r="D26" s="6"/>
      <c r="E26" s="6"/>
      <c r="F26" s="6"/>
      <c r="G26" s="6"/>
      <c r="H26" s="16"/>
      <c r="I26" s="19"/>
      <c r="J26" s="153">
        <v>0.02</v>
      </c>
      <c r="K26" s="85"/>
      <c r="L26" s="143">
        <v>3.2000000000000002E-3</v>
      </c>
      <c r="N26" s="143">
        <v>2.1999999999999999E-2</v>
      </c>
      <c r="P26" s="143">
        <v>2.2700000000000001E-2</v>
      </c>
    </row>
    <row r="27" spans="1:16" x14ac:dyDescent="0.25">
      <c r="A27" s="20" t="s">
        <v>65</v>
      </c>
      <c r="C27" t="s">
        <v>66</v>
      </c>
      <c r="H27" s="15"/>
      <c r="I27" s="22">
        <v>3308.6216645999998</v>
      </c>
      <c r="J27" s="145">
        <f>I27*($J$26+1)</f>
        <v>3374.7940978920001</v>
      </c>
      <c r="K27" s="23"/>
      <c r="L27" s="145">
        <v>3385.59</v>
      </c>
      <c r="M27" s="146"/>
      <c r="N27" s="145">
        <f>L27*($N$26+1)</f>
        <v>3460.0729800000004</v>
      </c>
      <c r="P27" s="145">
        <f>N27*($P$26+1)</f>
        <v>3538.6166366460002</v>
      </c>
    </row>
    <row r="28" spans="1:16" x14ac:dyDescent="0.25">
      <c r="A28" s="20"/>
      <c r="C28" t="s">
        <v>67</v>
      </c>
      <c r="H28" s="17"/>
      <c r="I28" s="22"/>
      <c r="J28" s="145"/>
      <c r="K28" s="23"/>
      <c r="L28" s="145"/>
      <c r="N28" s="145"/>
      <c r="P28" s="145"/>
    </row>
    <row r="29" spans="1:16" x14ac:dyDescent="0.25">
      <c r="A29" s="20"/>
      <c r="H29" s="17"/>
      <c r="I29" s="22"/>
      <c r="J29" s="145"/>
      <c r="K29" s="23"/>
      <c r="L29" s="145"/>
      <c r="N29" s="145"/>
      <c r="P29" s="145"/>
    </row>
    <row r="30" spans="1:16" x14ac:dyDescent="0.25">
      <c r="A30" s="20" t="s">
        <v>68</v>
      </c>
      <c r="C30" t="s">
        <v>69</v>
      </c>
      <c r="H30" s="17"/>
      <c r="I30" s="22">
        <v>3155.53086828</v>
      </c>
      <c r="J30" s="145">
        <f>I30*($J$26+1)</f>
        <v>3218.6414856455999</v>
      </c>
      <c r="K30" s="23"/>
      <c r="L30" s="145">
        <v>3228.94</v>
      </c>
      <c r="M30" s="146"/>
      <c r="N30" s="145">
        <f>L30*($N$26+1)</f>
        <v>3299.9766800000002</v>
      </c>
      <c r="P30" s="145">
        <f>N30*($P$26+1)</f>
        <v>3374.8861506359999</v>
      </c>
    </row>
    <row r="31" spans="1:16" x14ac:dyDescent="0.25">
      <c r="A31" s="20"/>
      <c r="C31" t="s">
        <v>67</v>
      </c>
      <c r="H31" s="17"/>
      <c r="I31" s="22"/>
      <c r="J31" s="145"/>
      <c r="K31" s="23"/>
      <c r="L31" s="145"/>
      <c r="N31" s="145"/>
      <c r="P31" s="145"/>
    </row>
    <row r="32" spans="1:16" x14ac:dyDescent="0.25">
      <c r="A32" s="20"/>
      <c r="H32" s="17"/>
      <c r="I32" s="22"/>
      <c r="J32" s="145"/>
      <c r="K32" s="23"/>
      <c r="L32" s="145"/>
      <c r="N32" s="145"/>
      <c r="P32" s="145"/>
    </row>
    <row r="33" spans="1:16" x14ac:dyDescent="0.25">
      <c r="A33" s="20" t="s">
        <v>70</v>
      </c>
      <c r="C33" t="s">
        <v>71</v>
      </c>
      <c r="H33" s="17"/>
      <c r="I33" s="22">
        <v>3060.1949893200003</v>
      </c>
      <c r="J33" s="145">
        <f>I33*($J$26+1)</f>
        <v>3121.3988891064005</v>
      </c>
      <c r="K33" s="23"/>
      <c r="L33" s="145">
        <v>3131.39</v>
      </c>
      <c r="M33" s="146"/>
      <c r="N33" s="145">
        <f>L33*($N$26+1)</f>
        <v>3200.2805800000001</v>
      </c>
      <c r="P33" s="145">
        <f>N33*($P$26+1)</f>
        <v>3272.9269491659998</v>
      </c>
    </row>
    <row r="34" spans="1:16" x14ac:dyDescent="0.25">
      <c r="A34" s="20"/>
      <c r="H34" s="17"/>
      <c r="I34" s="22"/>
      <c r="J34" s="145"/>
      <c r="K34" s="23"/>
      <c r="L34" s="145"/>
      <c r="N34" s="145"/>
      <c r="P34" s="145"/>
    </row>
    <row r="35" spans="1:16" x14ac:dyDescent="0.25">
      <c r="A35" s="20"/>
      <c r="H35" s="17"/>
      <c r="I35" s="22"/>
      <c r="J35" s="145"/>
      <c r="K35" s="23"/>
      <c r="L35" s="145"/>
      <c r="N35" s="145"/>
      <c r="P35" s="145"/>
    </row>
    <row r="36" spans="1:16" x14ac:dyDescent="0.25">
      <c r="A36" s="20" t="s">
        <v>72</v>
      </c>
      <c r="C36" t="s">
        <v>66</v>
      </c>
      <c r="H36" s="17"/>
      <c r="I36" s="22"/>
      <c r="J36" s="145"/>
      <c r="K36" s="23"/>
      <c r="L36" s="145"/>
      <c r="N36" s="145"/>
      <c r="P36" s="145"/>
    </row>
    <row r="37" spans="1:16" x14ac:dyDescent="0.25">
      <c r="A37" s="20"/>
      <c r="C37" t="s">
        <v>160</v>
      </c>
      <c r="H37" s="17"/>
      <c r="I37" s="22">
        <v>3016.9149368400003</v>
      </c>
      <c r="J37" s="145">
        <f>I37*($J$26+1)</f>
        <v>3077.2532355768003</v>
      </c>
      <c r="K37" s="23"/>
      <c r="L37" s="145">
        <v>3087.1</v>
      </c>
      <c r="M37" s="146"/>
      <c r="N37" s="145">
        <f>L37*($N$26+1)</f>
        <v>3155.0162</v>
      </c>
      <c r="P37" s="145">
        <f>N37*($P$26+1)</f>
        <v>3226.6350677400001</v>
      </c>
    </row>
    <row r="38" spans="1:16" x14ac:dyDescent="0.25">
      <c r="A38" s="20"/>
      <c r="H38" s="17"/>
      <c r="I38" s="22"/>
      <c r="J38" s="145"/>
      <c r="K38" s="23"/>
      <c r="L38" s="145"/>
      <c r="N38" s="145"/>
      <c r="P38" s="145"/>
    </row>
    <row r="39" spans="1:16" x14ac:dyDescent="0.25">
      <c r="A39" s="20"/>
      <c r="H39" s="17"/>
      <c r="I39" s="22"/>
      <c r="J39" s="145"/>
      <c r="K39" s="23"/>
      <c r="L39" s="145"/>
      <c r="N39" s="145"/>
      <c r="P39" s="145"/>
    </row>
    <row r="40" spans="1:16" x14ac:dyDescent="0.25">
      <c r="A40" s="20" t="s">
        <v>73</v>
      </c>
      <c r="C40" t="s">
        <v>74</v>
      </c>
      <c r="H40" s="17"/>
      <c r="I40" s="22">
        <v>2897.5024638</v>
      </c>
      <c r="J40" s="145">
        <f>I40*($J$26+1)</f>
        <v>2955.4525130759998</v>
      </c>
      <c r="K40" s="23"/>
      <c r="L40" s="145">
        <v>2964.91</v>
      </c>
      <c r="M40" s="146"/>
      <c r="N40" s="145">
        <f>L40*($N$26+1)</f>
        <v>3030.1380199999999</v>
      </c>
      <c r="P40" s="145">
        <f>N40*($P$26+1)</f>
        <v>3098.9221530539999</v>
      </c>
    </row>
    <row r="41" spans="1:16" x14ac:dyDescent="0.25">
      <c r="A41" s="20"/>
      <c r="C41" t="s">
        <v>174</v>
      </c>
      <c r="H41" s="17"/>
      <c r="I41" s="22"/>
      <c r="J41" s="145"/>
      <c r="K41" s="23"/>
      <c r="L41" s="145"/>
      <c r="N41" s="145"/>
      <c r="P41" s="145"/>
    </row>
    <row r="42" spans="1:16" x14ac:dyDescent="0.25">
      <c r="A42" s="20"/>
      <c r="C42" t="s">
        <v>160</v>
      </c>
      <c r="H42" s="17"/>
      <c r="I42" s="22"/>
      <c r="J42" s="145"/>
      <c r="K42" s="23"/>
      <c r="L42" s="145"/>
      <c r="N42" s="145"/>
      <c r="P42" s="145"/>
    </row>
    <row r="43" spans="1:16" x14ac:dyDescent="0.25">
      <c r="A43" s="20"/>
      <c r="H43" s="17"/>
      <c r="I43" s="22"/>
      <c r="J43" s="145"/>
      <c r="K43" s="23"/>
      <c r="L43" s="145"/>
      <c r="N43" s="145"/>
      <c r="P43" s="145"/>
    </row>
    <row r="44" spans="1:16" x14ac:dyDescent="0.25">
      <c r="A44" s="20"/>
      <c r="H44" s="17"/>
      <c r="I44" s="22"/>
      <c r="J44" s="145"/>
      <c r="K44" s="23"/>
      <c r="L44" s="145"/>
      <c r="N44" s="145"/>
      <c r="P44" s="145"/>
    </row>
    <row r="45" spans="1:16" x14ac:dyDescent="0.25">
      <c r="A45" s="19" t="s">
        <v>75</v>
      </c>
      <c r="B45" s="6"/>
      <c r="C45" s="6" t="s">
        <v>63</v>
      </c>
      <c r="D45" s="6"/>
      <c r="E45" s="6"/>
      <c r="F45" s="6"/>
      <c r="G45" s="6"/>
      <c r="H45" s="16"/>
      <c r="I45" s="24">
        <v>2555.4124688400002</v>
      </c>
      <c r="J45" s="147">
        <f>I45*($J$26+1)</f>
        <v>2606.5207182168001</v>
      </c>
      <c r="K45" s="25"/>
      <c r="L45" s="147">
        <v>2614.86</v>
      </c>
      <c r="M45" s="146"/>
      <c r="N45" s="147">
        <f>L45*($N$26+1)</f>
        <v>2672.3869200000004</v>
      </c>
      <c r="P45" s="147">
        <f>N45*($P$26+1)</f>
        <v>2733.0501030840001</v>
      </c>
    </row>
    <row r="46" spans="1:16" x14ac:dyDescent="0.25">
      <c r="A46" s="69"/>
    </row>
  </sheetData>
  <pageMargins left="0.7" right="0.7" top="0.75" bottom="0.75" header="0.3" footer="0.3"/>
  <pageSetup paperSize="9" scale="74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41"/>
  <sheetViews>
    <sheetView zoomScaleNormal="100" workbookViewId="0">
      <selection activeCell="U25" sqref="U25"/>
    </sheetView>
  </sheetViews>
  <sheetFormatPr defaultRowHeight="15" x14ac:dyDescent="0.25"/>
  <cols>
    <col min="9" max="10" width="10.42578125" bestFit="1" customWidth="1"/>
    <col min="11" max="11" width="3" customWidth="1"/>
    <col min="12" max="12" width="10.42578125" bestFit="1" customWidth="1"/>
    <col min="13" max="13" width="2.42578125" customWidth="1"/>
    <col min="14" max="14" width="10.42578125" customWidth="1"/>
    <col min="15" max="15" width="4" customWidth="1"/>
    <col min="16" max="16" width="11" customWidth="1"/>
  </cols>
  <sheetData>
    <row r="1" spans="1:16" x14ac:dyDescent="0.25">
      <c r="A1" s="2" t="s">
        <v>50</v>
      </c>
    </row>
    <row r="3" spans="1:16" x14ac:dyDescent="0.25">
      <c r="A3" t="s">
        <v>76</v>
      </c>
    </row>
    <row r="4" spans="1:16" x14ac:dyDescent="0.25">
      <c r="A4" s="27" t="s">
        <v>77</v>
      </c>
    </row>
    <row r="5" spans="1:16" x14ac:dyDescent="0.25">
      <c r="A5" s="18"/>
      <c r="B5" s="5"/>
      <c r="C5" s="5"/>
      <c r="D5" s="5"/>
      <c r="E5" s="5"/>
      <c r="F5" s="5"/>
      <c r="G5" s="5"/>
      <c r="H5" s="5"/>
      <c r="I5" s="104">
        <v>44651</v>
      </c>
      <c r="J5" s="150">
        <v>44713</v>
      </c>
      <c r="K5" s="149"/>
      <c r="L5" s="150">
        <v>44866</v>
      </c>
      <c r="N5" s="38">
        <v>45078</v>
      </c>
      <c r="P5" s="38">
        <v>45444</v>
      </c>
    </row>
    <row r="6" spans="1:16" x14ac:dyDescent="0.25">
      <c r="A6" t="s">
        <v>22</v>
      </c>
      <c r="B6" s="6"/>
      <c r="C6" s="6"/>
      <c r="D6" s="6"/>
      <c r="E6" s="6"/>
      <c r="F6" s="6"/>
      <c r="G6" s="6"/>
      <c r="H6" s="6"/>
      <c r="I6" s="19"/>
      <c r="J6" s="152">
        <v>0.02</v>
      </c>
      <c r="K6" s="85"/>
      <c r="L6" s="143">
        <v>3.2000000000000002E-3</v>
      </c>
      <c r="N6" s="143">
        <v>2.1999999999999999E-2</v>
      </c>
      <c r="P6" s="143">
        <v>2.2700000000000001E-2</v>
      </c>
    </row>
    <row r="7" spans="1:16" x14ac:dyDescent="0.25">
      <c r="A7" s="18" t="s">
        <v>78</v>
      </c>
      <c r="C7" t="s">
        <v>79</v>
      </c>
      <c r="H7" s="17"/>
      <c r="I7" s="21">
        <v>3204.5306605199999</v>
      </c>
      <c r="J7" s="145">
        <f>I7*($J$6+1)</f>
        <v>3268.6212737303999</v>
      </c>
      <c r="K7" s="23"/>
      <c r="L7" s="145">
        <v>3279.08</v>
      </c>
      <c r="M7" s="151"/>
      <c r="N7" s="145">
        <f>L7*($N$6+1)</f>
        <v>3351.21976</v>
      </c>
      <c r="P7" s="145">
        <f>N7*($P$6+1)</f>
        <v>3427.2924485519998</v>
      </c>
    </row>
    <row r="8" spans="1:16" x14ac:dyDescent="0.25">
      <c r="A8" s="20"/>
      <c r="C8" t="s">
        <v>80</v>
      </c>
      <c r="H8" s="17"/>
      <c r="I8" s="22"/>
      <c r="J8" s="145"/>
      <c r="K8" s="23"/>
      <c r="L8" s="145"/>
      <c r="N8" s="145"/>
      <c r="P8" s="145"/>
    </row>
    <row r="9" spans="1:16" x14ac:dyDescent="0.25">
      <c r="A9" s="20"/>
      <c r="C9" t="s">
        <v>183</v>
      </c>
      <c r="H9" s="17"/>
      <c r="I9" s="22"/>
      <c r="J9" s="145"/>
      <c r="K9" s="23"/>
      <c r="L9" s="145"/>
      <c r="N9" s="145"/>
      <c r="P9" s="145"/>
    </row>
    <row r="10" spans="1:16" x14ac:dyDescent="0.25">
      <c r="A10" s="20"/>
      <c r="C10" t="s">
        <v>81</v>
      </c>
      <c r="H10" s="17"/>
      <c r="I10" s="22"/>
      <c r="J10" s="145"/>
      <c r="K10" s="23"/>
      <c r="L10" s="145"/>
      <c r="N10" s="145"/>
      <c r="P10" s="145"/>
    </row>
    <row r="11" spans="1:16" x14ac:dyDescent="0.25">
      <c r="A11" s="20"/>
      <c r="H11" s="17"/>
      <c r="I11" s="22"/>
      <c r="J11" s="145"/>
      <c r="K11" s="23"/>
      <c r="L11" s="145"/>
      <c r="N11" s="145"/>
      <c r="P11" s="145"/>
    </row>
    <row r="12" spans="1:16" x14ac:dyDescent="0.25">
      <c r="A12" s="20" t="s">
        <v>82</v>
      </c>
      <c r="C12" t="s">
        <v>66</v>
      </c>
      <c r="H12" s="17"/>
      <c r="I12" s="22">
        <v>3087.30696876</v>
      </c>
      <c r="J12" s="145">
        <f>I12*($J$6+1)</f>
        <v>3149.0531081352001</v>
      </c>
      <c r="K12" s="23"/>
      <c r="L12" s="145">
        <v>3159.13</v>
      </c>
      <c r="M12" s="151"/>
      <c r="N12" s="145">
        <f>L12*($N$6+1)</f>
        <v>3228.6308600000002</v>
      </c>
      <c r="P12" s="145">
        <f>N12*($P$6+1)</f>
        <v>3301.9207805219999</v>
      </c>
    </row>
    <row r="13" spans="1:16" x14ac:dyDescent="0.25">
      <c r="A13" s="20"/>
      <c r="C13" t="s">
        <v>175</v>
      </c>
      <c r="H13" s="17"/>
      <c r="I13" s="22"/>
      <c r="J13" s="145"/>
      <c r="K13" s="23"/>
      <c r="L13" s="145"/>
      <c r="N13" s="145"/>
      <c r="P13" s="145"/>
    </row>
    <row r="14" spans="1:16" x14ac:dyDescent="0.25">
      <c r="A14" s="20"/>
      <c r="H14" s="17"/>
      <c r="I14" s="22"/>
      <c r="J14" s="145"/>
      <c r="K14" s="23"/>
      <c r="L14" s="145"/>
      <c r="N14" s="145"/>
      <c r="P14" s="145"/>
    </row>
    <row r="15" spans="1:16" x14ac:dyDescent="0.25">
      <c r="A15" s="20" t="s">
        <v>83</v>
      </c>
      <c r="B15" s="4"/>
      <c r="C15" t="s">
        <v>176</v>
      </c>
      <c r="H15" s="17"/>
      <c r="I15" s="22">
        <v>2944.1689326000001</v>
      </c>
      <c r="J15" s="145">
        <f>I15*($J$6+1)</f>
        <v>3003.052311252</v>
      </c>
      <c r="K15" s="23"/>
      <c r="L15" s="145">
        <v>3012.66</v>
      </c>
      <c r="M15" s="151"/>
      <c r="N15" s="145">
        <f>L15*($N$6+1)</f>
        <v>3078.9385199999997</v>
      </c>
      <c r="P15" s="145">
        <f>N15*($P$6+1)</f>
        <v>3148.8304244039996</v>
      </c>
    </row>
    <row r="16" spans="1:16" x14ac:dyDescent="0.25">
      <c r="A16" s="20"/>
      <c r="C16" t="s">
        <v>177</v>
      </c>
      <c r="H16" s="17"/>
      <c r="I16" s="22"/>
      <c r="J16" s="145"/>
      <c r="K16" s="23"/>
      <c r="L16" s="145"/>
      <c r="N16" s="145"/>
      <c r="P16" s="145"/>
    </row>
    <row r="17" spans="1:19" x14ac:dyDescent="0.25">
      <c r="A17" s="20"/>
      <c r="H17" s="17"/>
      <c r="I17" s="22"/>
      <c r="J17" s="145"/>
      <c r="K17" s="23"/>
      <c r="L17" s="145"/>
      <c r="N17" s="145"/>
      <c r="P17" s="145"/>
    </row>
    <row r="18" spans="1:19" x14ac:dyDescent="0.25">
      <c r="A18" s="20" t="s">
        <v>84</v>
      </c>
      <c r="C18" t="s">
        <v>178</v>
      </c>
      <c r="H18" s="17"/>
      <c r="I18" s="22">
        <v>2418.9130476</v>
      </c>
      <c r="J18" s="145">
        <f>I18*($J$6+1)</f>
        <v>2467.2913085519999</v>
      </c>
      <c r="K18" s="23"/>
      <c r="L18" s="145">
        <v>2475.19</v>
      </c>
      <c r="M18" s="151"/>
      <c r="N18" s="145">
        <f>L18*($N$6+1)</f>
        <v>2529.6441800000002</v>
      </c>
      <c r="P18" s="145">
        <f>N18*($P$6+1)</f>
        <v>2587.0671028860002</v>
      </c>
    </row>
    <row r="19" spans="1:19" x14ac:dyDescent="0.25">
      <c r="A19" s="20"/>
      <c r="H19" s="17"/>
      <c r="I19" s="22"/>
      <c r="J19" s="145"/>
      <c r="K19" s="23"/>
      <c r="L19" s="145"/>
      <c r="N19" s="145"/>
      <c r="P19" s="145"/>
    </row>
    <row r="20" spans="1:19" x14ac:dyDescent="0.25">
      <c r="A20" s="19" t="s">
        <v>85</v>
      </c>
      <c r="B20" s="6"/>
      <c r="C20" s="6" t="s">
        <v>63</v>
      </c>
      <c r="D20" s="6"/>
      <c r="E20" s="6"/>
      <c r="F20" s="6"/>
      <c r="G20" s="6"/>
      <c r="H20" s="16"/>
      <c r="I20" s="24">
        <v>2315.3279410800005</v>
      </c>
      <c r="J20" s="147">
        <f>I20*($J$6+1)</f>
        <v>2361.6344999016005</v>
      </c>
      <c r="K20" s="25"/>
      <c r="L20" s="147">
        <v>2369.19</v>
      </c>
      <c r="M20" s="151"/>
      <c r="N20" s="147">
        <f>L20*($N$6+1)</f>
        <v>2421.3121799999999</v>
      </c>
      <c r="P20" s="147">
        <f>N20*($P$6+1)</f>
        <v>2476.2759664859996</v>
      </c>
    </row>
    <row r="21" spans="1:19" x14ac:dyDescent="0.25">
      <c r="A21" s="69"/>
    </row>
    <row r="22" spans="1:19" x14ac:dyDescent="0.25">
      <c r="A22" s="2" t="s">
        <v>86</v>
      </c>
      <c r="B22" s="2"/>
      <c r="C22" s="36"/>
      <c r="D22" s="2"/>
      <c r="E22" s="2"/>
      <c r="F22" s="2"/>
      <c r="G22" s="2"/>
    </row>
    <row r="24" spans="1:19" x14ac:dyDescent="0.25">
      <c r="A24" t="s">
        <v>182</v>
      </c>
    </row>
    <row r="25" spans="1:19" x14ac:dyDescent="0.25">
      <c r="A25" s="2" t="s">
        <v>87</v>
      </c>
      <c r="B25" s="2"/>
      <c r="C25" s="36"/>
      <c r="D25" s="2"/>
      <c r="E25" s="2"/>
      <c r="F25" s="2"/>
      <c r="G25" s="2"/>
    </row>
    <row r="26" spans="1:19" x14ac:dyDescent="0.25">
      <c r="A26" s="18"/>
      <c r="B26" s="5"/>
      <c r="C26" s="103" t="s">
        <v>179</v>
      </c>
      <c r="D26" s="5"/>
      <c r="E26" s="5"/>
      <c r="F26" s="5"/>
      <c r="G26" s="5"/>
      <c r="H26" s="15"/>
      <c r="I26" s="104">
        <v>44651</v>
      </c>
      <c r="J26" s="150">
        <v>44713</v>
      </c>
      <c r="K26" s="149"/>
      <c r="L26" s="150">
        <v>44866</v>
      </c>
      <c r="N26" s="38">
        <v>45078</v>
      </c>
      <c r="P26" s="38">
        <v>45444</v>
      </c>
    </row>
    <row r="27" spans="1:19" x14ac:dyDescent="0.25">
      <c r="A27" s="19" t="s">
        <v>22</v>
      </c>
      <c r="B27" s="6"/>
      <c r="C27" s="6"/>
      <c r="D27" s="6"/>
      <c r="E27" s="6"/>
      <c r="F27" s="6"/>
      <c r="G27" s="6"/>
      <c r="H27" s="16"/>
      <c r="I27" s="19"/>
      <c r="J27" s="152">
        <v>0.02</v>
      </c>
      <c r="K27" s="85"/>
      <c r="L27" s="143">
        <v>3.2000000000000002E-3</v>
      </c>
      <c r="N27" s="143">
        <v>2.1999999999999999E-2</v>
      </c>
      <c r="P27" s="143">
        <v>2.2700000000000001E-2</v>
      </c>
    </row>
    <row r="28" spans="1:19" x14ac:dyDescent="0.25">
      <c r="A28" s="20" t="s">
        <v>88</v>
      </c>
      <c r="C28" t="s">
        <v>66</v>
      </c>
      <c r="H28" s="17"/>
      <c r="I28" s="21">
        <v>3204.2622250800005</v>
      </c>
      <c r="J28" s="145">
        <f>I28*($J$27+1)</f>
        <v>3268.3474695816003</v>
      </c>
      <c r="K28" s="23"/>
      <c r="L28" s="145">
        <v>3278.81</v>
      </c>
      <c r="M28" s="151"/>
      <c r="N28" s="145">
        <f>L28*($N$27+1)</f>
        <v>3350.94382</v>
      </c>
      <c r="P28" s="145">
        <f>N28*($P$27+1)</f>
        <v>3427.0102447139998</v>
      </c>
      <c r="S28" s="8"/>
    </row>
    <row r="29" spans="1:19" x14ac:dyDescent="0.25">
      <c r="A29" s="20"/>
      <c r="C29" t="s">
        <v>175</v>
      </c>
      <c r="H29" s="17"/>
      <c r="I29" s="22"/>
      <c r="J29" s="145"/>
      <c r="K29" s="23"/>
      <c r="L29" s="145"/>
      <c r="N29" s="145"/>
      <c r="P29" s="145"/>
    </row>
    <row r="30" spans="1:19" x14ac:dyDescent="0.25">
      <c r="A30" s="20"/>
      <c r="C30" t="s">
        <v>89</v>
      </c>
      <c r="H30" s="17"/>
      <c r="I30" s="22"/>
      <c r="J30" s="145"/>
      <c r="K30" s="23"/>
      <c r="L30" s="145"/>
      <c r="N30" s="145"/>
      <c r="P30" s="145"/>
    </row>
    <row r="31" spans="1:19" x14ac:dyDescent="0.25">
      <c r="A31" s="20"/>
      <c r="H31" s="17"/>
      <c r="I31" s="22"/>
      <c r="J31" s="145"/>
      <c r="K31" s="23"/>
      <c r="L31" s="145"/>
      <c r="N31" s="145"/>
      <c r="P31" s="145"/>
    </row>
    <row r="32" spans="1:19" x14ac:dyDescent="0.25">
      <c r="A32" s="20" t="s">
        <v>90</v>
      </c>
      <c r="C32" t="s">
        <v>91</v>
      </c>
      <c r="H32" s="17"/>
      <c r="I32" s="22">
        <v>2997.9076427999998</v>
      </c>
      <c r="J32" s="145">
        <f>I32*($J$27+1)</f>
        <v>3057.865795656</v>
      </c>
      <c r="K32" s="23"/>
      <c r="L32" s="145">
        <v>3067.65</v>
      </c>
      <c r="M32" s="151"/>
      <c r="N32" s="145">
        <f>L32*($N$27+1)</f>
        <v>3135.1383000000001</v>
      </c>
      <c r="P32" s="145">
        <f>N32*($P$27+1)</f>
        <v>3206.3059394100001</v>
      </c>
    </row>
    <row r="33" spans="1:16" x14ac:dyDescent="0.25">
      <c r="A33" s="20"/>
      <c r="C33" t="s">
        <v>180</v>
      </c>
      <c r="H33" s="17"/>
      <c r="I33" s="22"/>
      <c r="J33" s="145"/>
      <c r="K33" s="23"/>
      <c r="L33" s="145"/>
      <c r="N33" s="145"/>
      <c r="P33" s="145"/>
    </row>
    <row r="34" spans="1:16" x14ac:dyDescent="0.25">
      <c r="A34" s="20"/>
      <c r="C34" t="s">
        <v>181</v>
      </c>
      <c r="H34" s="17"/>
      <c r="I34" s="22"/>
      <c r="J34" s="145"/>
      <c r="K34" s="23"/>
      <c r="L34" s="145"/>
      <c r="N34" s="145"/>
      <c r="P34" s="145"/>
    </row>
    <row r="35" spans="1:16" x14ac:dyDescent="0.25">
      <c r="A35" s="20"/>
      <c r="H35" s="17"/>
      <c r="I35" s="22"/>
      <c r="J35" s="145"/>
      <c r="K35" s="23"/>
      <c r="L35" s="145"/>
      <c r="N35" s="145"/>
      <c r="P35" s="145"/>
    </row>
    <row r="36" spans="1:16" x14ac:dyDescent="0.25">
      <c r="A36" s="20" t="s">
        <v>92</v>
      </c>
      <c r="C36" t="s">
        <v>59</v>
      </c>
      <c r="H36" s="17"/>
      <c r="I36" s="22">
        <v>2649.8397970800006</v>
      </c>
      <c r="J36" s="145">
        <f>I36*($J$27+1)</f>
        <v>2702.8365930216005</v>
      </c>
      <c r="K36" s="23"/>
      <c r="L36" s="145">
        <v>2711.49</v>
      </c>
      <c r="M36" s="151"/>
      <c r="N36" s="145">
        <f>L36*($N$27+1)</f>
        <v>2771.1427799999997</v>
      </c>
      <c r="P36" s="145">
        <f>N36*($P$27+1)</f>
        <v>2834.0477211059997</v>
      </c>
    </row>
    <row r="37" spans="1:16" x14ac:dyDescent="0.25">
      <c r="A37" s="20"/>
      <c r="H37" s="17"/>
      <c r="I37" s="22"/>
      <c r="J37" s="145"/>
      <c r="K37" s="23"/>
      <c r="L37" s="145"/>
      <c r="N37" s="145"/>
      <c r="P37" s="145"/>
    </row>
    <row r="38" spans="1:16" x14ac:dyDescent="0.25">
      <c r="A38" s="20" t="s">
        <v>93</v>
      </c>
      <c r="C38" t="s">
        <v>61</v>
      </c>
      <c r="H38" s="17"/>
      <c r="I38" s="22">
        <v>2544.03493596</v>
      </c>
      <c r="J38" s="145">
        <f>I38*($J$27+1)</f>
        <v>2594.9156346792001</v>
      </c>
      <c r="K38" s="23"/>
      <c r="L38" s="145">
        <v>2603.2199999999998</v>
      </c>
      <c r="M38" s="151"/>
      <c r="N38" s="145">
        <f>L38*($N$27+1)</f>
        <v>2660.4908399999999</v>
      </c>
      <c r="P38" s="145">
        <f>N38*($P$27+1)</f>
        <v>2720.8839820679996</v>
      </c>
    </row>
    <row r="39" spans="1:16" x14ac:dyDescent="0.25">
      <c r="A39" s="20"/>
      <c r="H39" s="17"/>
      <c r="I39" s="22"/>
      <c r="J39" s="145"/>
      <c r="K39" s="23"/>
      <c r="L39" s="145"/>
      <c r="N39" s="145"/>
      <c r="P39" s="145"/>
    </row>
    <row r="40" spans="1:16" x14ac:dyDescent="0.25">
      <c r="A40" s="19" t="s">
        <v>94</v>
      </c>
      <c r="B40" s="6"/>
      <c r="C40" s="6" t="s">
        <v>63</v>
      </c>
      <c r="D40" s="6"/>
      <c r="E40" s="6"/>
      <c r="F40" s="6"/>
      <c r="G40" s="6"/>
      <c r="H40" s="16"/>
      <c r="I40" s="24">
        <v>2414.3496451199999</v>
      </c>
      <c r="J40" s="147">
        <f>I40*($J$27+1)</f>
        <v>2462.6366380223999</v>
      </c>
      <c r="K40" s="25"/>
      <c r="L40" s="147">
        <v>2470.52</v>
      </c>
      <c r="M40" s="151"/>
      <c r="N40" s="147">
        <f>L40*($N$27+1)</f>
        <v>2524.8714399999999</v>
      </c>
      <c r="P40" s="147">
        <f>N40*($P$27+1)</f>
        <v>2582.1860216879995</v>
      </c>
    </row>
    <row r="41" spans="1:16" x14ac:dyDescent="0.25">
      <c r="A41" s="69"/>
    </row>
  </sheetData>
  <pageMargins left="0.7" right="0.7" top="0.75" bottom="0.75" header="0.3" footer="0.3"/>
  <pageSetup paperSize="9" scale="72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42"/>
  <sheetViews>
    <sheetView topLeftCell="A16" zoomScaleNormal="100" workbookViewId="0">
      <selection activeCell="V29" sqref="V29"/>
    </sheetView>
  </sheetViews>
  <sheetFormatPr defaultRowHeight="15" x14ac:dyDescent="0.25"/>
  <cols>
    <col min="9" max="9" width="10.42578125" customWidth="1"/>
    <col min="10" max="10" width="11.28515625" customWidth="1"/>
    <col min="11" max="11" width="3" customWidth="1"/>
    <col min="12" max="12" width="12" customWidth="1"/>
    <col min="13" max="13" width="2.28515625" customWidth="1"/>
    <col min="14" max="14" width="11" customWidth="1"/>
    <col min="15" max="15" width="3.7109375" customWidth="1"/>
    <col min="16" max="16" width="10.7109375" customWidth="1"/>
  </cols>
  <sheetData>
    <row r="1" spans="1:16" x14ac:dyDescent="0.25">
      <c r="A1" t="s">
        <v>50</v>
      </c>
    </row>
    <row r="3" spans="1:16" x14ac:dyDescent="0.25">
      <c r="A3" t="s">
        <v>95</v>
      </c>
    </row>
    <row r="4" spans="1:16" x14ac:dyDescent="0.25">
      <c r="A4" t="s">
        <v>96</v>
      </c>
    </row>
    <row r="5" spans="1:16" x14ac:dyDescent="0.25">
      <c r="A5" s="18"/>
      <c r="B5" s="5"/>
      <c r="C5" s="28" t="s">
        <v>97</v>
      </c>
      <c r="D5" s="5"/>
      <c r="E5" s="5"/>
      <c r="F5" s="5"/>
      <c r="G5" s="5"/>
      <c r="H5" s="15"/>
      <c r="I5" s="104">
        <v>44651</v>
      </c>
      <c r="J5" s="150">
        <v>44713</v>
      </c>
      <c r="K5" s="84"/>
      <c r="L5" s="38">
        <v>44866</v>
      </c>
      <c r="N5" s="38">
        <v>45078</v>
      </c>
      <c r="P5" s="38">
        <v>45444</v>
      </c>
    </row>
    <row r="6" spans="1:16" x14ac:dyDescent="0.25">
      <c r="A6" s="19" t="s">
        <v>22</v>
      </c>
      <c r="B6" s="6"/>
      <c r="C6" s="6"/>
      <c r="D6" s="6"/>
      <c r="E6" s="6"/>
      <c r="F6" s="6"/>
      <c r="G6" s="6"/>
      <c r="H6" s="16"/>
      <c r="I6" s="19"/>
      <c r="J6" s="152">
        <v>0.02</v>
      </c>
      <c r="K6" s="90"/>
      <c r="L6" s="148">
        <v>3.2000000000000002E-3</v>
      </c>
      <c r="N6" s="148">
        <v>2.1999999999999999E-2</v>
      </c>
      <c r="P6" s="148">
        <v>2.2700000000000001E-2</v>
      </c>
    </row>
    <row r="7" spans="1:16" x14ac:dyDescent="0.25">
      <c r="A7" s="20" t="s">
        <v>98</v>
      </c>
      <c r="C7" t="s">
        <v>99</v>
      </c>
      <c r="H7" s="17"/>
      <c r="I7" s="21">
        <v>3308.6113401599996</v>
      </c>
      <c r="J7" s="145">
        <f>+I7*($J$6+1)</f>
        <v>3374.7835669631995</v>
      </c>
      <c r="K7" s="23"/>
      <c r="L7" s="145">
        <v>3385.58</v>
      </c>
      <c r="M7" s="146"/>
      <c r="N7" s="145">
        <f>L7*($N$6+1)</f>
        <v>3460.0627599999998</v>
      </c>
      <c r="P7" s="145">
        <f>N7*($P$6+1)</f>
        <v>3538.6061846519997</v>
      </c>
    </row>
    <row r="8" spans="1:16" x14ac:dyDescent="0.25">
      <c r="A8" s="20"/>
      <c r="H8" s="17"/>
      <c r="I8" s="22"/>
      <c r="J8" s="145"/>
      <c r="K8" s="23"/>
      <c r="L8" s="145"/>
      <c r="N8" s="145"/>
      <c r="P8" s="145"/>
    </row>
    <row r="9" spans="1:16" x14ac:dyDescent="0.25">
      <c r="A9" s="20" t="s">
        <v>100</v>
      </c>
      <c r="C9" t="s">
        <v>101</v>
      </c>
      <c r="H9" s="17"/>
      <c r="I9" s="22">
        <v>3155.53086828</v>
      </c>
      <c r="J9" s="145">
        <f>+I9*($J$6+1)</f>
        <v>3218.6414856455999</v>
      </c>
      <c r="K9" s="23"/>
      <c r="L9" s="145">
        <v>3228.94</v>
      </c>
      <c r="M9" s="146"/>
      <c r="N9" s="145">
        <f>L9*($N$6+1)</f>
        <v>3299.9766800000002</v>
      </c>
      <c r="P9" s="145">
        <f>N9*($P$6+1)</f>
        <v>3374.8861506359999</v>
      </c>
    </row>
    <row r="10" spans="1:16" x14ac:dyDescent="0.25">
      <c r="A10" s="20"/>
      <c r="H10" s="17"/>
      <c r="I10" s="22"/>
      <c r="J10" s="145"/>
      <c r="K10" s="23"/>
      <c r="L10" s="145"/>
      <c r="N10" s="145"/>
      <c r="P10" s="145"/>
    </row>
    <row r="11" spans="1:16" x14ac:dyDescent="0.25">
      <c r="A11" s="20" t="s">
        <v>102</v>
      </c>
      <c r="C11" t="s">
        <v>103</v>
      </c>
      <c r="H11" s="17"/>
      <c r="I11" s="22">
        <v>3060.1949893200003</v>
      </c>
      <c r="J11" s="145">
        <f>+I11*($J$6+1)</f>
        <v>3121.3988891064005</v>
      </c>
      <c r="K11" s="23"/>
      <c r="L11" s="145">
        <v>3131.39</v>
      </c>
      <c r="M11" s="146"/>
      <c r="N11" s="145">
        <f>L11*($N$6+1)</f>
        <v>3200.2805800000001</v>
      </c>
      <c r="P11" s="145">
        <f>N11*($P$6+1)</f>
        <v>3272.9269491659998</v>
      </c>
    </row>
    <row r="12" spans="1:16" x14ac:dyDescent="0.25">
      <c r="A12" s="20"/>
      <c r="H12" s="17"/>
      <c r="I12" s="22"/>
      <c r="J12" s="145"/>
      <c r="K12" s="23"/>
      <c r="L12" s="145"/>
      <c r="N12" s="145"/>
      <c r="P12" s="145"/>
    </row>
    <row r="13" spans="1:16" x14ac:dyDescent="0.25">
      <c r="A13" s="20" t="s">
        <v>104</v>
      </c>
      <c r="C13" t="s">
        <v>66</v>
      </c>
      <c r="H13" s="17"/>
      <c r="I13" s="22">
        <v>3016.9046124000001</v>
      </c>
      <c r="J13" s="145">
        <f>+I13*($J$6+1)</f>
        <v>3077.2427046480002</v>
      </c>
      <c r="K13" s="23"/>
      <c r="L13" s="145">
        <v>3087.09</v>
      </c>
      <c r="M13" s="146"/>
      <c r="N13" s="145">
        <f>L13*($N$6+1)</f>
        <v>3155.0059800000004</v>
      </c>
      <c r="P13" s="145">
        <f>N13*($P$6+1)</f>
        <v>3226.624615746</v>
      </c>
    </row>
    <row r="14" spans="1:16" x14ac:dyDescent="0.25">
      <c r="A14" s="20"/>
      <c r="C14" t="s">
        <v>160</v>
      </c>
      <c r="H14" s="17"/>
      <c r="I14" s="22"/>
      <c r="J14" s="145"/>
      <c r="K14" s="23"/>
      <c r="L14" s="145"/>
      <c r="N14" s="145"/>
      <c r="P14" s="145"/>
    </row>
    <row r="15" spans="1:16" x14ac:dyDescent="0.25">
      <c r="A15" s="20"/>
      <c r="H15" s="17"/>
      <c r="I15" s="22"/>
      <c r="J15" s="145"/>
      <c r="K15" s="23"/>
      <c r="L15" s="145"/>
      <c r="N15" s="145"/>
      <c r="P15" s="145"/>
    </row>
    <row r="16" spans="1:16" x14ac:dyDescent="0.25">
      <c r="A16" s="20" t="s">
        <v>105</v>
      </c>
      <c r="C16" t="s">
        <v>106</v>
      </c>
      <c r="H16" s="17"/>
      <c r="I16" s="22">
        <v>2897.5024638</v>
      </c>
      <c r="J16" s="145">
        <f>+I16*($J$6+1)</f>
        <v>2955.4525130759998</v>
      </c>
      <c r="K16" s="23"/>
      <c r="L16" s="145">
        <v>2964.91</v>
      </c>
      <c r="M16" s="146"/>
      <c r="N16" s="145">
        <f>L16*($N$6+1)</f>
        <v>3030.1380199999999</v>
      </c>
      <c r="P16" s="145">
        <f>N16*($P$6+1)</f>
        <v>3098.9221530539999</v>
      </c>
    </row>
    <row r="17" spans="1:16" x14ac:dyDescent="0.25">
      <c r="A17" s="20"/>
      <c r="C17" t="s">
        <v>174</v>
      </c>
      <c r="H17" s="17"/>
      <c r="I17" s="22"/>
      <c r="J17" s="145"/>
      <c r="K17" s="23"/>
      <c r="L17" s="145"/>
      <c r="N17" s="145"/>
      <c r="P17" s="145"/>
    </row>
    <row r="18" spans="1:16" x14ac:dyDescent="0.25">
      <c r="A18" s="20"/>
      <c r="C18" t="s">
        <v>162</v>
      </c>
      <c r="H18" s="17"/>
      <c r="I18" s="22"/>
      <c r="J18" s="145"/>
      <c r="K18" s="23"/>
      <c r="L18" s="145"/>
      <c r="N18" s="145"/>
      <c r="P18" s="145"/>
    </row>
    <row r="19" spans="1:16" x14ac:dyDescent="0.25">
      <c r="A19" s="20"/>
      <c r="H19" s="17"/>
      <c r="I19" s="22"/>
      <c r="J19" s="145"/>
      <c r="K19" s="23"/>
      <c r="L19" s="145"/>
      <c r="N19" s="145"/>
      <c r="P19" s="145"/>
    </row>
    <row r="20" spans="1:16" x14ac:dyDescent="0.25">
      <c r="A20" s="19" t="s">
        <v>107</v>
      </c>
      <c r="B20" s="6"/>
      <c r="C20" s="6" t="s">
        <v>63</v>
      </c>
      <c r="D20" s="6"/>
      <c r="E20" s="6"/>
      <c r="F20" s="6"/>
      <c r="G20" s="6"/>
      <c r="H20" s="16"/>
      <c r="I20" s="24">
        <v>2555.4124688400002</v>
      </c>
      <c r="J20" s="147">
        <f>+I20*($J$6+1)</f>
        <v>2606.5207182168001</v>
      </c>
      <c r="K20" s="25"/>
      <c r="L20" s="147">
        <v>2614.86</v>
      </c>
      <c r="M20" s="146"/>
      <c r="N20" s="147">
        <f>L20*($N$6+1)</f>
        <v>2672.3869200000004</v>
      </c>
      <c r="P20" s="147">
        <f>N20*($P$6+1)</f>
        <v>2733.0501030840001</v>
      </c>
    </row>
    <row r="21" spans="1:16" x14ac:dyDescent="0.25">
      <c r="A21" s="105"/>
    </row>
    <row r="23" spans="1:16" x14ac:dyDescent="0.25">
      <c r="A23" t="s">
        <v>86</v>
      </c>
    </row>
    <row r="24" spans="1:16" x14ac:dyDescent="0.25">
      <c r="A24" t="s">
        <v>186</v>
      </c>
    </row>
    <row r="25" spans="1:16" x14ac:dyDescent="0.25">
      <c r="A25" t="s">
        <v>187</v>
      </c>
    </row>
    <row r="26" spans="1:16" x14ac:dyDescent="0.25">
      <c r="A26" s="18"/>
      <c r="B26" s="5"/>
      <c r="C26" s="103" t="s">
        <v>188</v>
      </c>
      <c r="D26" s="5"/>
      <c r="E26" s="5"/>
      <c r="F26" s="5"/>
      <c r="G26" s="5"/>
      <c r="H26" s="15"/>
      <c r="I26" s="104">
        <v>44651</v>
      </c>
      <c r="J26" s="38">
        <v>44713</v>
      </c>
      <c r="K26" s="84"/>
      <c r="L26" s="38">
        <v>44866</v>
      </c>
      <c r="N26" s="38">
        <v>45078</v>
      </c>
      <c r="P26" s="38">
        <v>45444</v>
      </c>
    </row>
    <row r="27" spans="1:16" x14ac:dyDescent="0.25">
      <c r="A27" s="19"/>
      <c r="B27" s="6"/>
      <c r="C27" s="6"/>
      <c r="D27" s="6"/>
      <c r="E27" s="6"/>
      <c r="F27" s="6"/>
      <c r="G27" s="6"/>
      <c r="H27" s="16"/>
      <c r="I27" s="19"/>
      <c r="J27" s="153">
        <v>0.02</v>
      </c>
      <c r="K27" s="106"/>
      <c r="L27" s="148">
        <v>3.2000000000000002E-3</v>
      </c>
      <c r="N27" s="148">
        <v>2.1999999999999999E-2</v>
      </c>
      <c r="P27" s="148">
        <v>2.2700000000000001E-2</v>
      </c>
    </row>
    <row r="28" spans="1:16" x14ac:dyDescent="0.25">
      <c r="A28" s="20" t="s">
        <v>108</v>
      </c>
      <c r="C28" t="s">
        <v>79</v>
      </c>
      <c r="H28" s="17"/>
      <c r="I28" s="22">
        <v>3204.5306605199999</v>
      </c>
      <c r="J28" s="145">
        <f>I28*($J$27+1)</f>
        <v>3268.6212737303999</v>
      </c>
      <c r="K28" s="23"/>
      <c r="L28" s="145">
        <v>3279.08</v>
      </c>
      <c r="M28" s="146"/>
      <c r="N28" s="145">
        <f>L28*($N$27+1)</f>
        <v>3351.21976</v>
      </c>
      <c r="P28" s="145">
        <f>N28*($P$27+1)</f>
        <v>3427.2924485519998</v>
      </c>
    </row>
    <row r="29" spans="1:16" x14ac:dyDescent="0.25">
      <c r="A29" s="20"/>
      <c r="C29" t="s">
        <v>80</v>
      </c>
      <c r="H29" s="17"/>
      <c r="I29" s="22"/>
      <c r="J29" s="145"/>
      <c r="K29" s="23"/>
      <c r="L29" s="145"/>
      <c r="N29" s="145"/>
      <c r="P29" s="145"/>
    </row>
    <row r="30" spans="1:16" x14ac:dyDescent="0.25">
      <c r="A30" s="20"/>
      <c r="C30" t="s">
        <v>189</v>
      </c>
      <c r="H30" s="17"/>
      <c r="I30" s="22"/>
      <c r="J30" s="145"/>
      <c r="K30" s="23"/>
      <c r="L30" s="145"/>
      <c r="N30" s="145"/>
      <c r="P30" s="145"/>
    </row>
    <row r="31" spans="1:16" x14ac:dyDescent="0.25">
      <c r="A31" s="20"/>
      <c r="H31" s="17"/>
      <c r="I31" s="22"/>
      <c r="J31" s="145"/>
      <c r="K31" s="23"/>
      <c r="L31" s="145"/>
      <c r="N31" s="145"/>
      <c r="P31" s="145"/>
    </row>
    <row r="32" spans="1:16" x14ac:dyDescent="0.25">
      <c r="A32" s="20"/>
      <c r="H32" s="17"/>
      <c r="I32" s="22"/>
      <c r="J32" s="145"/>
      <c r="K32" s="23"/>
      <c r="L32" s="145"/>
      <c r="N32" s="145"/>
      <c r="P32" s="145"/>
    </row>
    <row r="33" spans="1:16" x14ac:dyDescent="0.25">
      <c r="A33" s="20" t="s">
        <v>109</v>
      </c>
      <c r="C33" t="s">
        <v>163</v>
      </c>
      <c r="H33" s="17"/>
      <c r="I33" s="22">
        <v>3087.30696876</v>
      </c>
      <c r="J33" s="145">
        <f>I33*($J$27+1)</f>
        <v>3149.0531081352001</v>
      </c>
      <c r="K33" s="23"/>
      <c r="L33" s="145">
        <v>3159.13</v>
      </c>
      <c r="M33" s="146"/>
      <c r="N33" s="145">
        <f>L33*($N$27+1)</f>
        <v>3228.6308600000002</v>
      </c>
      <c r="P33" s="145">
        <f>N33*($P$27+1)</f>
        <v>3301.9207805219999</v>
      </c>
    </row>
    <row r="34" spans="1:16" x14ac:dyDescent="0.25">
      <c r="A34" s="20"/>
      <c r="C34" t="s">
        <v>110</v>
      </c>
      <c r="H34" s="17"/>
      <c r="I34" s="22"/>
      <c r="J34" s="145"/>
      <c r="K34" s="23"/>
      <c r="L34" s="145"/>
      <c r="N34" s="145"/>
      <c r="P34" s="145"/>
    </row>
    <row r="35" spans="1:16" x14ac:dyDescent="0.25">
      <c r="A35" s="20"/>
      <c r="H35" s="17"/>
      <c r="I35" s="22"/>
      <c r="J35" s="145"/>
      <c r="K35" s="23"/>
      <c r="L35" s="145"/>
      <c r="N35" s="145"/>
      <c r="P35" s="145"/>
    </row>
    <row r="36" spans="1:16" x14ac:dyDescent="0.25">
      <c r="A36" s="20" t="s">
        <v>111</v>
      </c>
      <c r="C36" t="s">
        <v>161</v>
      </c>
      <c r="H36" s="17"/>
      <c r="I36" s="22">
        <v>2944.1689326000001</v>
      </c>
      <c r="J36" s="145">
        <f>I36*($J$27+1)</f>
        <v>3003.052311252</v>
      </c>
      <c r="K36" s="23"/>
      <c r="L36" s="145">
        <v>3012.66</v>
      </c>
      <c r="M36" s="146"/>
      <c r="N36" s="145">
        <f>L36*($N$27+1)</f>
        <v>3078.9385199999997</v>
      </c>
      <c r="P36" s="145">
        <f>N36*($P$27+1)</f>
        <v>3148.8304244039996</v>
      </c>
    </row>
    <row r="37" spans="1:16" x14ac:dyDescent="0.25">
      <c r="A37" s="20"/>
      <c r="C37" t="s">
        <v>112</v>
      </c>
      <c r="H37" s="17"/>
      <c r="I37" s="22"/>
      <c r="J37" s="145"/>
      <c r="K37" s="23"/>
      <c r="L37" s="145"/>
      <c r="N37" s="145"/>
      <c r="P37" s="145"/>
    </row>
    <row r="38" spans="1:16" x14ac:dyDescent="0.25">
      <c r="A38" s="20"/>
      <c r="H38" s="17"/>
      <c r="I38" s="22"/>
      <c r="J38" s="145"/>
      <c r="K38" s="23"/>
      <c r="L38" s="145"/>
      <c r="N38" s="145"/>
      <c r="P38" s="145"/>
    </row>
    <row r="39" spans="1:16" x14ac:dyDescent="0.25">
      <c r="A39" s="20" t="s">
        <v>113</v>
      </c>
      <c r="C39" t="s">
        <v>178</v>
      </c>
      <c r="H39" s="17"/>
      <c r="I39" s="22">
        <v>2418.9130476</v>
      </c>
      <c r="J39" s="145">
        <f>I39*($J$27+1)</f>
        <v>2467.2913085519999</v>
      </c>
      <c r="K39" s="23"/>
      <c r="L39" s="145">
        <v>2475.19</v>
      </c>
      <c r="M39" s="146"/>
      <c r="N39" s="145">
        <f>L39*($N$27+1)</f>
        <v>2529.6441800000002</v>
      </c>
      <c r="P39" s="145">
        <f>N39*($P$27+1)</f>
        <v>2587.0671028860002</v>
      </c>
    </row>
    <row r="40" spans="1:16" x14ac:dyDescent="0.25">
      <c r="A40" s="20"/>
      <c r="H40" s="17"/>
      <c r="I40" s="22"/>
      <c r="J40" s="145"/>
      <c r="K40" s="23"/>
      <c r="L40" s="145"/>
      <c r="N40" s="145"/>
      <c r="P40" s="145"/>
    </row>
    <row r="41" spans="1:16" x14ac:dyDescent="0.25">
      <c r="A41" s="19" t="s">
        <v>114</v>
      </c>
      <c r="B41" s="6"/>
      <c r="C41" s="6" t="s">
        <v>63</v>
      </c>
      <c r="D41" s="6"/>
      <c r="E41" s="6"/>
      <c r="F41" s="6"/>
      <c r="G41" s="6"/>
      <c r="H41" s="16"/>
      <c r="I41" s="24">
        <v>2315.3279410800005</v>
      </c>
      <c r="J41" s="147">
        <f>I41*($J$27+1)</f>
        <v>2361.6344999016005</v>
      </c>
      <c r="K41" s="25"/>
      <c r="L41" s="147">
        <v>2369.19</v>
      </c>
      <c r="M41" s="146"/>
      <c r="N41" s="147">
        <f>L41*($N$27+1)</f>
        <v>2421.3121799999999</v>
      </c>
      <c r="P41" s="147">
        <f>N41*($P$27+1)</f>
        <v>2476.2759664859996</v>
      </c>
    </row>
    <row r="42" spans="1:16" x14ac:dyDescent="0.25">
      <c r="A42" s="69"/>
    </row>
  </sheetData>
  <pageMargins left="0.7" right="0.7" top="0.75" bottom="0.75" header="0.3" footer="0.3"/>
  <pageSetup paperSize="9" scale="71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V39"/>
  <sheetViews>
    <sheetView topLeftCell="A25" zoomScaleNormal="100" workbookViewId="0">
      <selection activeCell="X31" sqref="X31"/>
    </sheetView>
  </sheetViews>
  <sheetFormatPr defaultRowHeight="15" x14ac:dyDescent="0.25"/>
  <cols>
    <col min="1" max="1" width="4.7109375" customWidth="1"/>
    <col min="2" max="2" width="2.140625" customWidth="1"/>
    <col min="3" max="3" width="5.7109375" customWidth="1"/>
    <col min="4" max="4" width="18.28515625" customWidth="1"/>
    <col min="5" max="5" width="8.5703125" customWidth="1"/>
    <col min="6" max="6" width="1.42578125" customWidth="1"/>
    <col min="7" max="7" width="9.5703125" customWidth="1"/>
    <col min="8" max="8" width="6.5703125" customWidth="1"/>
    <col min="9" max="9" width="1.7109375" customWidth="1"/>
    <col min="10" max="10" width="11" customWidth="1"/>
    <col min="11" max="11" width="7" customWidth="1"/>
    <col min="12" max="12" width="1.85546875" customWidth="1"/>
    <col min="13" max="13" width="9" customWidth="1"/>
    <col min="14" max="14" width="1.85546875" customWidth="1"/>
    <col min="15" max="15" width="6.5703125" customWidth="1"/>
    <col min="17" max="17" width="10.5703125" customWidth="1"/>
    <col min="19" max="19" width="10.5703125" bestFit="1" customWidth="1"/>
    <col min="24" max="24" width="12.7109375" bestFit="1" customWidth="1"/>
    <col min="26" max="26" width="9.5703125" bestFit="1" customWidth="1"/>
  </cols>
  <sheetData>
    <row r="1" spans="1:21" x14ac:dyDescent="0.25">
      <c r="A1" t="s">
        <v>115</v>
      </c>
    </row>
    <row r="2" spans="1:21" x14ac:dyDescent="0.25">
      <c r="E2" s="199">
        <v>44651</v>
      </c>
      <c r="F2" s="207"/>
      <c r="G2" s="207"/>
      <c r="H2" s="199">
        <v>44835</v>
      </c>
      <c r="I2" s="207"/>
      <c r="J2" s="210"/>
      <c r="K2" s="200">
        <v>44866</v>
      </c>
      <c r="L2" s="207"/>
      <c r="M2" s="210"/>
    </row>
    <row r="3" spans="1:21" x14ac:dyDescent="0.25">
      <c r="A3" s="4"/>
      <c r="E3" s="19"/>
      <c r="F3" s="6"/>
      <c r="G3" s="6"/>
      <c r="H3" s="249">
        <v>0.02</v>
      </c>
      <c r="I3" s="245"/>
      <c r="J3" s="246"/>
      <c r="K3" s="252">
        <v>3.2000000000000002E-3</v>
      </c>
      <c r="L3" s="206"/>
      <c r="M3" s="251"/>
      <c r="N3" s="65"/>
    </row>
    <row r="4" spans="1:21" x14ac:dyDescent="0.25">
      <c r="A4" s="42" t="s">
        <v>116</v>
      </c>
      <c r="D4" s="17"/>
      <c r="E4" s="250"/>
      <c r="F4" s="206"/>
      <c r="G4" s="206"/>
      <c r="H4" s="250"/>
      <c r="I4" s="206"/>
      <c r="J4" s="251"/>
      <c r="K4" s="238"/>
      <c r="L4" s="238"/>
      <c r="M4" s="239"/>
      <c r="N4" s="65"/>
    </row>
    <row r="5" spans="1:21" x14ac:dyDescent="0.25">
      <c r="A5" s="20" t="s">
        <v>117</v>
      </c>
      <c r="D5" s="17"/>
      <c r="E5" s="41">
        <v>100.4</v>
      </c>
      <c r="G5" s="116">
        <v>200.85</v>
      </c>
      <c r="H5" s="163">
        <f>E5*($H$3+1)</f>
        <v>102.408</v>
      </c>
      <c r="I5" s="41"/>
      <c r="J5" s="161">
        <f>G5*($H$3+1)</f>
        <v>204.86699999999999</v>
      </c>
      <c r="K5" s="41">
        <v>102.74</v>
      </c>
      <c r="L5" s="41"/>
      <c r="M5" s="161">
        <v>205.52</v>
      </c>
      <c r="O5" s="125"/>
      <c r="Q5" s="66"/>
    </row>
    <row r="6" spans="1:21" x14ac:dyDescent="0.25">
      <c r="A6" s="20" t="s">
        <v>118</v>
      </c>
      <c r="D6" s="17"/>
      <c r="E6" s="41">
        <v>200.84</v>
      </c>
      <c r="G6" s="116">
        <v>401.64</v>
      </c>
      <c r="H6" s="163">
        <f t="shared" ref="H6:H7" si="0">E6*($H$3+1)</f>
        <v>204.85680000000002</v>
      </c>
      <c r="I6" s="41"/>
      <c r="J6" s="161">
        <f t="shared" ref="J6:J7" si="1">G6*($H$3+1)</f>
        <v>409.6728</v>
      </c>
      <c r="K6" s="41">
        <v>205.51</v>
      </c>
      <c r="L6" s="41"/>
      <c r="M6" s="161">
        <v>410.98</v>
      </c>
      <c r="O6" s="125"/>
      <c r="Q6" s="66"/>
    </row>
    <row r="7" spans="1:21" x14ac:dyDescent="0.25">
      <c r="A7" s="19" t="s">
        <v>119</v>
      </c>
      <c r="B7" s="6"/>
      <c r="C7" s="6"/>
      <c r="D7" s="16"/>
      <c r="E7" s="43">
        <v>301.24</v>
      </c>
      <c r="F7" s="6"/>
      <c r="G7" s="117">
        <v>602.49</v>
      </c>
      <c r="H7" s="43">
        <f t="shared" si="0"/>
        <v>307.26480000000004</v>
      </c>
      <c r="I7" s="118"/>
      <c r="J7" s="162">
        <f t="shared" si="1"/>
        <v>614.53980000000001</v>
      </c>
      <c r="K7" s="118">
        <v>208.25</v>
      </c>
      <c r="L7" s="118"/>
      <c r="M7" s="162">
        <v>616.51</v>
      </c>
      <c r="O7" s="125"/>
      <c r="Q7" s="66"/>
    </row>
    <row r="8" spans="1:21" x14ac:dyDescent="0.25">
      <c r="A8" s="56"/>
      <c r="N8" s="65"/>
    </row>
    <row r="9" spans="1:21" x14ac:dyDescent="0.25">
      <c r="N9" s="65"/>
    </row>
    <row r="10" spans="1:21" x14ac:dyDescent="0.25">
      <c r="A10" t="s">
        <v>120</v>
      </c>
      <c r="O10" s="219">
        <v>45078</v>
      </c>
      <c r="P10" s="220"/>
      <c r="Q10" s="221"/>
      <c r="S10" s="219">
        <v>45078</v>
      </c>
      <c r="T10" s="220"/>
      <c r="U10" s="221"/>
    </row>
    <row r="11" spans="1:21" x14ac:dyDescent="0.25">
      <c r="E11" s="199">
        <v>44651</v>
      </c>
      <c r="F11" s="207"/>
      <c r="G11" s="207"/>
      <c r="H11" s="199">
        <v>44713</v>
      </c>
      <c r="I11" s="207"/>
      <c r="J11" s="210"/>
      <c r="K11" s="200">
        <v>44866</v>
      </c>
      <c r="L11" s="207"/>
      <c r="M11" s="210"/>
      <c r="O11" s="19"/>
      <c r="P11" s="165">
        <v>2.1999999999999999E-2</v>
      </c>
      <c r="Q11" s="129"/>
      <c r="S11" s="19"/>
      <c r="T11" s="165">
        <v>2.2700000000000001E-2</v>
      </c>
      <c r="U11" s="129"/>
    </row>
    <row r="12" spans="1:21" x14ac:dyDescent="0.25">
      <c r="E12" s="19">
        <v>37.42</v>
      </c>
      <c r="F12" s="6"/>
      <c r="G12" s="6" t="s">
        <v>184</v>
      </c>
      <c r="H12" s="43">
        <f>E12*(H3+1)</f>
        <v>38.168400000000005</v>
      </c>
      <c r="I12" s="6"/>
      <c r="J12" s="16" t="s">
        <v>184</v>
      </c>
      <c r="K12" s="118">
        <v>38.29</v>
      </c>
      <c r="L12" s="6"/>
      <c r="M12" s="16" t="s">
        <v>184</v>
      </c>
      <c r="O12" s="43">
        <f>K12*($P$35+1)</f>
        <v>39.132379999999998</v>
      </c>
      <c r="P12" s="6"/>
      <c r="Q12" s="16" t="s">
        <v>184</v>
      </c>
      <c r="R12" s="39"/>
      <c r="S12" s="43">
        <f>+O12*S10</f>
        <v>1764009.4256399998</v>
      </c>
      <c r="T12" s="6"/>
      <c r="U12" s="16" t="s">
        <v>184</v>
      </c>
    </row>
    <row r="13" spans="1:21" x14ac:dyDescent="0.25">
      <c r="R13" s="39"/>
    </row>
    <row r="14" spans="1:2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</row>
    <row r="15" spans="1:21" x14ac:dyDescent="0.25">
      <c r="A15" s="242" t="s">
        <v>121</v>
      </c>
      <c r="B15" s="242"/>
      <c r="C15" s="242"/>
      <c r="D15" s="242"/>
      <c r="E15" s="242"/>
      <c r="F15" s="242"/>
      <c r="G15" s="242"/>
      <c r="H15" s="242"/>
      <c r="I15" s="242"/>
      <c r="J15" s="242"/>
      <c r="K15" s="56"/>
    </row>
    <row r="16" spans="1:21" x14ac:dyDescent="0.25">
      <c r="A16" s="242" t="s">
        <v>122</v>
      </c>
      <c r="B16" s="242"/>
      <c r="C16" s="242"/>
      <c r="D16" s="242"/>
      <c r="E16" s="242"/>
      <c r="F16" s="242"/>
      <c r="G16" s="242"/>
      <c r="H16" s="242"/>
      <c r="I16" s="242"/>
      <c r="J16" s="242"/>
      <c r="K16" s="56"/>
    </row>
    <row r="17" spans="1:22" x14ac:dyDescent="0.25">
      <c r="D17" s="228">
        <v>44651</v>
      </c>
      <c r="E17" s="240"/>
      <c r="F17" s="240"/>
      <c r="G17" s="240"/>
      <c r="H17" s="236">
        <v>44713</v>
      </c>
      <c r="I17" s="237"/>
      <c r="J17" s="238"/>
      <c r="K17" s="238"/>
      <c r="L17" s="239"/>
      <c r="M17" s="241">
        <v>44866</v>
      </c>
      <c r="N17" s="237"/>
      <c r="O17" s="238"/>
      <c r="P17" s="238"/>
      <c r="Q17" s="239"/>
      <c r="R17" s="236">
        <v>45139</v>
      </c>
      <c r="S17" s="237"/>
      <c r="T17" s="238"/>
      <c r="U17" s="238"/>
      <c r="V17" s="239"/>
    </row>
    <row r="18" spans="1:22" x14ac:dyDescent="0.25">
      <c r="A18" s="243" t="s">
        <v>23</v>
      </c>
      <c r="B18" s="238"/>
      <c r="C18" s="239"/>
      <c r="D18" s="44" t="s">
        <v>123</v>
      </c>
      <c r="E18" s="45" t="s">
        <v>124</v>
      </c>
      <c r="F18" s="46"/>
      <c r="G18" s="87"/>
      <c r="H18" s="231" t="s">
        <v>123</v>
      </c>
      <c r="I18" s="232"/>
      <c r="J18" s="81" t="s">
        <v>124</v>
      </c>
      <c r="K18" s="82"/>
      <c r="L18" s="83"/>
      <c r="M18" s="242" t="s">
        <v>123</v>
      </c>
      <c r="N18" s="232"/>
      <c r="O18" s="81" t="s">
        <v>124</v>
      </c>
      <c r="P18" s="82"/>
      <c r="Q18" s="83"/>
      <c r="R18" s="231" t="s">
        <v>123</v>
      </c>
      <c r="S18" s="232"/>
      <c r="T18" s="81" t="s">
        <v>124</v>
      </c>
      <c r="U18" s="82"/>
      <c r="V18" s="83"/>
    </row>
    <row r="19" spans="1:22" x14ac:dyDescent="0.25">
      <c r="A19" s="244" t="s">
        <v>4</v>
      </c>
      <c r="B19" s="245"/>
      <c r="C19" s="246"/>
      <c r="D19" s="47" t="s">
        <v>125</v>
      </c>
      <c r="E19" s="48" t="s">
        <v>126</v>
      </c>
      <c r="F19" s="49"/>
      <c r="G19" s="88"/>
      <c r="H19" s="247" t="s">
        <v>125</v>
      </c>
      <c r="I19" s="248"/>
      <c r="J19" s="57" t="s">
        <v>126</v>
      </c>
      <c r="K19" s="58"/>
      <c r="L19" s="59"/>
      <c r="M19" s="242" t="s">
        <v>125</v>
      </c>
      <c r="N19" s="232"/>
      <c r="O19" s="91" t="s">
        <v>126</v>
      </c>
      <c r="P19" s="55"/>
      <c r="Q19" s="93"/>
      <c r="R19" s="231" t="s">
        <v>125</v>
      </c>
      <c r="S19" s="232"/>
      <c r="T19" s="91" t="s">
        <v>126</v>
      </c>
      <c r="U19" s="55"/>
      <c r="V19" s="93"/>
    </row>
    <row r="20" spans="1:22" x14ac:dyDescent="0.25">
      <c r="A20" s="20">
        <v>6</v>
      </c>
      <c r="B20" s="50" t="s">
        <v>7</v>
      </c>
      <c r="C20" s="29">
        <v>8</v>
      </c>
      <c r="D20" s="119">
        <v>0</v>
      </c>
      <c r="E20" s="233">
        <v>291.64999999999998</v>
      </c>
      <c r="F20" s="234"/>
      <c r="G20" s="234"/>
      <c r="H20" s="233">
        <f>D20*($H$3+1)</f>
        <v>0</v>
      </c>
      <c r="I20" s="235"/>
      <c r="J20" s="222">
        <f>E20*($H$3+1)</f>
        <v>297.483</v>
      </c>
      <c r="K20" s="223"/>
      <c r="L20" s="223"/>
      <c r="M20" s="233">
        <v>0</v>
      </c>
      <c r="N20" s="234"/>
      <c r="O20" s="234">
        <v>298.43</v>
      </c>
      <c r="P20" s="234"/>
      <c r="Q20" s="235"/>
      <c r="R20" s="233">
        <v>0</v>
      </c>
      <c r="S20" s="234"/>
      <c r="T20" s="234">
        <v>327.23</v>
      </c>
      <c r="U20" s="234"/>
      <c r="V20" s="235"/>
    </row>
    <row r="21" spans="1:22" x14ac:dyDescent="0.25">
      <c r="A21" s="20">
        <v>9</v>
      </c>
      <c r="B21" s="50" t="s">
        <v>7</v>
      </c>
      <c r="C21" s="29">
        <v>16</v>
      </c>
      <c r="D21" s="120">
        <v>291.64999999999998</v>
      </c>
      <c r="E21" s="222">
        <v>583.32000000000005</v>
      </c>
      <c r="F21" s="223"/>
      <c r="G21" s="223"/>
      <c r="H21" s="222">
        <f t="shared" ref="H21:H26" si="2">D21*($H$3+1)</f>
        <v>297.483</v>
      </c>
      <c r="I21" s="224"/>
      <c r="J21" s="222">
        <f t="shared" ref="J21:J25" si="3">E21*($H$3+1)</f>
        <v>594.98640000000012</v>
      </c>
      <c r="K21" s="223"/>
      <c r="L21" s="223"/>
      <c r="M21" s="222">
        <v>298.43</v>
      </c>
      <c r="N21" s="223"/>
      <c r="O21" s="223">
        <v>596.89</v>
      </c>
      <c r="P21" s="223"/>
      <c r="Q21" s="224"/>
      <c r="R21" s="222">
        <v>327.23</v>
      </c>
      <c r="S21" s="223"/>
      <c r="T21" s="223">
        <v>654.49</v>
      </c>
      <c r="U21" s="223"/>
      <c r="V21" s="224"/>
    </row>
    <row r="22" spans="1:22" x14ac:dyDescent="0.25">
      <c r="A22" s="20">
        <v>17</v>
      </c>
      <c r="B22" s="50" t="s">
        <v>7</v>
      </c>
      <c r="C22" s="29">
        <v>21</v>
      </c>
      <c r="D22" s="120">
        <v>437.5</v>
      </c>
      <c r="E22" s="222">
        <v>729.14</v>
      </c>
      <c r="F22" s="223"/>
      <c r="G22" s="223"/>
      <c r="H22" s="222">
        <f t="shared" si="2"/>
        <v>446.25</v>
      </c>
      <c r="I22" s="224"/>
      <c r="J22" s="222">
        <f t="shared" si="3"/>
        <v>743.72280000000001</v>
      </c>
      <c r="K22" s="223"/>
      <c r="L22" s="223"/>
      <c r="M22" s="222">
        <v>447.68</v>
      </c>
      <c r="N22" s="223"/>
      <c r="O22" s="223">
        <v>746.1</v>
      </c>
      <c r="P22" s="223"/>
      <c r="Q22" s="224"/>
      <c r="R22" s="222">
        <v>490.88</v>
      </c>
      <c r="S22" s="223"/>
      <c r="T22" s="223">
        <v>818.09</v>
      </c>
      <c r="U22" s="223"/>
      <c r="V22" s="224"/>
    </row>
    <row r="23" spans="1:22" x14ac:dyDescent="0.25">
      <c r="A23" s="20">
        <v>22</v>
      </c>
      <c r="B23" s="50" t="s">
        <v>7</v>
      </c>
      <c r="C23" s="29">
        <v>25</v>
      </c>
      <c r="D23" s="120">
        <v>437.5</v>
      </c>
      <c r="E23" s="222">
        <v>1020.82</v>
      </c>
      <c r="F23" s="223"/>
      <c r="G23" s="223"/>
      <c r="H23" s="222">
        <f t="shared" si="2"/>
        <v>446.25</v>
      </c>
      <c r="I23" s="224"/>
      <c r="J23" s="222">
        <f>E23*($H$3+1)</f>
        <v>1041.2364</v>
      </c>
      <c r="K23" s="223"/>
      <c r="L23" s="223"/>
      <c r="M23" s="222">
        <v>447.68</v>
      </c>
      <c r="N23" s="223"/>
      <c r="O23" s="223">
        <v>1044.57</v>
      </c>
      <c r="P23" s="223"/>
      <c r="Q23" s="224"/>
      <c r="R23" s="222">
        <v>490.88</v>
      </c>
      <c r="S23" s="223"/>
      <c r="T23" s="223">
        <v>1145.3599999999999</v>
      </c>
      <c r="U23" s="223"/>
      <c r="V23" s="224"/>
    </row>
    <row r="24" spans="1:22" x14ac:dyDescent="0.25">
      <c r="A24" s="20">
        <v>26</v>
      </c>
      <c r="B24" s="50" t="s">
        <v>7</v>
      </c>
      <c r="C24" s="51">
        <v>29</v>
      </c>
      <c r="D24" s="121">
        <v>583.32000000000005</v>
      </c>
      <c r="E24" s="222">
        <v>1312.49</v>
      </c>
      <c r="F24" s="223"/>
      <c r="G24" s="223"/>
      <c r="H24" s="222">
        <f t="shared" si="2"/>
        <v>594.98640000000012</v>
      </c>
      <c r="I24" s="224"/>
      <c r="J24" s="222">
        <f t="shared" si="3"/>
        <v>1338.7398000000001</v>
      </c>
      <c r="K24" s="223"/>
      <c r="L24" s="223"/>
      <c r="M24" s="222">
        <v>596.89</v>
      </c>
      <c r="N24" s="223"/>
      <c r="O24" s="223">
        <v>1343.02</v>
      </c>
      <c r="P24" s="223"/>
      <c r="Q24" s="224"/>
      <c r="R24" s="222">
        <v>654.49</v>
      </c>
      <c r="S24" s="223"/>
      <c r="T24" s="223">
        <v>1472.61</v>
      </c>
      <c r="U24" s="223"/>
      <c r="V24" s="224"/>
    </row>
    <row r="25" spans="1:22" x14ac:dyDescent="0.25">
      <c r="A25" s="20">
        <v>30</v>
      </c>
      <c r="B25" s="50" t="s">
        <v>7</v>
      </c>
      <c r="C25" s="51">
        <v>33</v>
      </c>
      <c r="D25" s="120">
        <v>729.14</v>
      </c>
      <c r="E25" s="222">
        <v>1458.28</v>
      </c>
      <c r="F25" s="223"/>
      <c r="G25" s="223"/>
      <c r="H25" s="222">
        <f>D25*($H$3+1)</f>
        <v>743.72280000000001</v>
      </c>
      <c r="I25" s="224"/>
      <c r="J25" s="222">
        <f t="shared" si="3"/>
        <v>1487.4456</v>
      </c>
      <c r="K25" s="223"/>
      <c r="L25" s="223"/>
      <c r="M25" s="222">
        <v>746.1</v>
      </c>
      <c r="N25" s="223"/>
      <c r="O25" s="223">
        <v>1492.21</v>
      </c>
      <c r="P25" s="223"/>
      <c r="Q25" s="224"/>
      <c r="R25" s="222">
        <v>818.09</v>
      </c>
      <c r="S25" s="223"/>
      <c r="T25" s="223">
        <v>1636.2</v>
      </c>
      <c r="U25" s="223"/>
      <c r="V25" s="224"/>
    </row>
    <row r="26" spans="1:22" x14ac:dyDescent="0.25">
      <c r="A26" s="52">
        <v>34</v>
      </c>
      <c r="B26" s="53" t="s">
        <v>7</v>
      </c>
      <c r="C26" s="54"/>
      <c r="D26" s="122">
        <v>874.97</v>
      </c>
      <c r="E26" s="225">
        <v>1604.14</v>
      </c>
      <c r="F26" s="226"/>
      <c r="G26" s="226"/>
      <c r="H26" s="225">
        <f t="shared" si="2"/>
        <v>892.46940000000006</v>
      </c>
      <c r="I26" s="227"/>
      <c r="J26" s="225">
        <f>E26*($H$3+1)</f>
        <v>1636.2228000000002</v>
      </c>
      <c r="K26" s="226"/>
      <c r="L26" s="226"/>
      <c r="M26" s="225">
        <v>895.33</v>
      </c>
      <c r="N26" s="226"/>
      <c r="O26" s="226">
        <v>1641.46</v>
      </c>
      <c r="P26" s="226"/>
      <c r="Q26" s="227"/>
      <c r="R26" s="225">
        <v>981.72</v>
      </c>
      <c r="S26" s="226"/>
      <c r="T26" s="226">
        <v>1799.84</v>
      </c>
      <c r="U26" s="226"/>
      <c r="V26" s="227"/>
    </row>
    <row r="28" spans="1:22" x14ac:dyDescent="0.25">
      <c r="A28" s="232" t="s">
        <v>127</v>
      </c>
      <c r="B28" s="232"/>
      <c r="C28" s="232"/>
      <c r="D28" s="232"/>
      <c r="E28" s="232"/>
      <c r="F28" s="232"/>
      <c r="G28" s="232"/>
      <c r="H28" s="232"/>
      <c r="I28" s="232"/>
      <c r="J28" s="232"/>
      <c r="N28" s="61"/>
    </row>
    <row r="29" spans="1:22" x14ac:dyDescent="0.25">
      <c r="A29" s="232" t="s">
        <v>128</v>
      </c>
      <c r="B29" s="232"/>
      <c r="C29" s="232"/>
      <c r="D29" s="232"/>
      <c r="E29" s="232"/>
      <c r="F29" s="232"/>
      <c r="G29" s="232"/>
      <c r="H29" s="232"/>
      <c r="I29" s="232"/>
      <c r="J29" s="232"/>
      <c r="N29" s="61"/>
      <c r="R29" s="39"/>
    </row>
    <row r="30" spans="1:22" x14ac:dyDescent="0.25">
      <c r="E30" s="228">
        <v>44651</v>
      </c>
      <c r="F30" s="229"/>
      <c r="G30" s="229"/>
      <c r="H30" s="228">
        <v>44713</v>
      </c>
      <c r="I30" s="229"/>
      <c r="J30" s="230"/>
      <c r="K30" s="240">
        <v>44866</v>
      </c>
      <c r="L30" s="229"/>
      <c r="M30" s="230"/>
      <c r="N30" s="61"/>
      <c r="O30" s="228">
        <v>45139</v>
      </c>
      <c r="P30" s="229"/>
      <c r="Q30" s="230"/>
      <c r="R30" s="39"/>
    </row>
    <row r="31" spans="1:22" x14ac:dyDescent="0.25">
      <c r="E31" s="19">
        <v>99.68</v>
      </c>
      <c r="F31" s="6"/>
      <c r="G31" s="6" t="s">
        <v>125</v>
      </c>
      <c r="H31" s="169">
        <f>E31*(H3+1)</f>
        <v>101.67360000000001</v>
      </c>
      <c r="I31" s="124"/>
      <c r="J31" s="170" t="s">
        <v>125</v>
      </c>
      <c r="K31" s="118">
        <v>102</v>
      </c>
      <c r="L31" s="6"/>
      <c r="M31" s="16" t="s">
        <v>125</v>
      </c>
      <c r="N31" s="62"/>
      <c r="O31" s="43">
        <v>111.84</v>
      </c>
      <c r="P31" s="6"/>
      <c r="Q31" s="16" t="s">
        <v>125</v>
      </c>
      <c r="R31" s="39"/>
    </row>
    <row r="32" spans="1:22" x14ac:dyDescent="0.25">
      <c r="H32" s="168"/>
      <c r="N32" s="61"/>
      <c r="R32" s="39"/>
    </row>
    <row r="33" spans="1:21" x14ac:dyDescent="0.25">
      <c r="A33" t="s">
        <v>129</v>
      </c>
      <c r="N33" s="61"/>
      <c r="R33" s="39"/>
    </row>
    <row r="34" spans="1:21" x14ac:dyDescent="0.25">
      <c r="N34" s="61"/>
      <c r="O34" s="188">
        <v>45078</v>
      </c>
      <c r="P34" s="189"/>
      <c r="Q34" s="190"/>
      <c r="S34" s="188">
        <v>45444</v>
      </c>
      <c r="T34" s="189"/>
      <c r="U34" s="190"/>
    </row>
    <row r="35" spans="1:21" x14ac:dyDescent="0.25">
      <c r="A35" s="55"/>
      <c r="B35" s="56"/>
      <c r="C35" s="56"/>
      <c r="D35" s="56"/>
      <c r="E35" s="228">
        <v>44651</v>
      </c>
      <c r="F35" s="229"/>
      <c r="G35" s="229"/>
      <c r="H35" s="228">
        <v>44713</v>
      </c>
      <c r="I35" s="229"/>
      <c r="J35" s="230"/>
      <c r="K35" s="240">
        <v>44866</v>
      </c>
      <c r="L35" s="229"/>
      <c r="M35" s="230"/>
      <c r="N35" s="56"/>
      <c r="O35" s="19"/>
      <c r="P35" s="165">
        <v>2.1999999999999999E-2</v>
      </c>
      <c r="Q35" s="129"/>
      <c r="S35" s="19"/>
      <c r="T35" s="165">
        <v>2.2700000000000001E-2</v>
      </c>
      <c r="U35" s="129"/>
    </row>
    <row r="36" spans="1:21" x14ac:dyDescent="0.25">
      <c r="E36" s="57">
        <v>21.59</v>
      </c>
      <c r="F36" s="58"/>
      <c r="G36" s="58" t="s">
        <v>125</v>
      </c>
      <c r="H36" s="166">
        <f>E36*(H3+1)</f>
        <v>22.021799999999999</v>
      </c>
      <c r="I36" s="171"/>
      <c r="J36" s="172" t="s">
        <v>125</v>
      </c>
      <c r="K36" s="123">
        <v>22.09</v>
      </c>
      <c r="L36" s="124"/>
      <c r="M36" s="59" t="s">
        <v>125</v>
      </c>
      <c r="N36" s="62"/>
      <c r="O36" s="167">
        <f>K36*(P35+1)</f>
        <v>22.575980000000001</v>
      </c>
      <c r="P36" s="6"/>
      <c r="Q36" s="59" t="s">
        <v>125</v>
      </c>
      <c r="R36" s="41"/>
      <c r="S36" s="167">
        <f>O36*(T35+1)</f>
        <v>23.088454746</v>
      </c>
      <c r="T36" s="6"/>
      <c r="U36" s="59" t="s">
        <v>125</v>
      </c>
    </row>
    <row r="37" spans="1:21" x14ac:dyDescent="0.25">
      <c r="E37" s="55"/>
      <c r="F37" s="55"/>
      <c r="G37" s="55"/>
      <c r="H37" s="55"/>
      <c r="I37" s="55"/>
      <c r="J37" s="55"/>
      <c r="K37" s="55"/>
    </row>
    <row r="38" spans="1:21" x14ac:dyDescent="0.25">
      <c r="E38" s="55"/>
      <c r="F38" s="55"/>
      <c r="G38" s="55"/>
      <c r="H38" s="55"/>
      <c r="I38" s="55"/>
      <c r="J38" s="55"/>
      <c r="K38" s="55"/>
    </row>
    <row r="39" spans="1:21" x14ac:dyDescent="0.25">
      <c r="E39" s="55"/>
      <c r="F39" s="55"/>
      <c r="G39" s="55"/>
      <c r="H39" s="55"/>
      <c r="I39" s="55"/>
      <c r="J39" s="55"/>
      <c r="K39" s="55"/>
      <c r="M39" s="41"/>
    </row>
  </sheetData>
  <mergeCells count="87">
    <mergeCell ref="A19:C19"/>
    <mergeCell ref="H19:I19"/>
    <mergeCell ref="J20:L20"/>
    <mergeCell ref="H3:J3"/>
    <mergeCell ref="E4:G4"/>
    <mergeCell ref="H4:J4"/>
    <mergeCell ref="H11:J11"/>
    <mergeCell ref="K3:M3"/>
    <mergeCell ref="D17:G17"/>
    <mergeCell ref="E11:G11"/>
    <mergeCell ref="A15:J15"/>
    <mergeCell ref="A16:J16"/>
    <mergeCell ref="H18:I18"/>
    <mergeCell ref="H17:L17"/>
    <mergeCell ref="A18:C18"/>
    <mergeCell ref="E2:G2"/>
    <mergeCell ref="H2:J2"/>
    <mergeCell ref="K2:M2"/>
    <mergeCell ref="H35:J35"/>
    <mergeCell ref="E35:G35"/>
    <mergeCell ref="E26:G26"/>
    <mergeCell ref="E20:G20"/>
    <mergeCell ref="E21:G21"/>
    <mergeCell ref="E22:G22"/>
    <mergeCell ref="E23:G23"/>
    <mergeCell ref="E24:G24"/>
    <mergeCell ref="J24:L24"/>
    <mergeCell ref="E30:G30"/>
    <mergeCell ref="A29:J29"/>
    <mergeCell ref="H30:J30"/>
    <mergeCell ref="H25:I25"/>
    <mergeCell ref="H20:I20"/>
    <mergeCell ref="J21:L21"/>
    <mergeCell ref="A28:J28"/>
    <mergeCell ref="J26:L26"/>
    <mergeCell ref="H21:I21"/>
    <mergeCell ref="H24:I24"/>
    <mergeCell ref="E25:G25"/>
    <mergeCell ref="H26:I26"/>
    <mergeCell ref="J22:L22"/>
    <mergeCell ref="J23:L23"/>
    <mergeCell ref="H22:I22"/>
    <mergeCell ref="H23:I23"/>
    <mergeCell ref="J25:L25"/>
    <mergeCell ref="R22:S22"/>
    <mergeCell ref="T22:V22"/>
    <mergeCell ref="K30:M30"/>
    <mergeCell ref="M25:N25"/>
    <mergeCell ref="M26:N26"/>
    <mergeCell ref="K35:M35"/>
    <mergeCell ref="M17:Q17"/>
    <mergeCell ref="K4:M4"/>
    <mergeCell ref="K11:M11"/>
    <mergeCell ref="M21:N21"/>
    <mergeCell ref="O21:Q21"/>
    <mergeCell ref="M22:N22"/>
    <mergeCell ref="O22:Q22"/>
    <mergeCell ref="M23:N23"/>
    <mergeCell ref="O23:Q23"/>
    <mergeCell ref="M24:N24"/>
    <mergeCell ref="O24:Q24"/>
    <mergeCell ref="M18:N18"/>
    <mergeCell ref="M19:N19"/>
    <mergeCell ref="M20:N20"/>
    <mergeCell ref="O20:Q20"/>
    <mergeCell ref="R20:S20"/>
    <mergeCell ref="T20:V20"/>
    <mergeCell ref="R21:S21"/>
    <mergeCell ref="T21:V21"/>
    <mergeCell ref="O10:Q10"/>
    <mergeCell ref="R17:V17"/>
    <mergeCell ref="S10:U10"/>
    <mergeCell ref="O34:Q34"/>
    <mergeCell ref="R25:S25"/>
    <mergeCell ref="T25:V25"/>
    <mergeCell ref="R26:S26"/>
    <mergeCell ref="T26:V26"/>
    <mergeCell ref="O30:Q30"/>
    <mergeCell ref="O25:Q25"/>
    <mergeCell ref="O26:Q26"/>
    <mergeCell ref="S34:U34"/>
    <mergeCell ref="R23:S23"/>
    <mergeCell ref="T23:V23"/>
    <mergeCell ref="R24:S24"/>
    <mergeCell ref="T24:V24"/>
    <mergeCell ref="R18:S18"/>
    <mergeCell ref="R19:S19"/>
  </mergeCells>
  <pageMargins left="0.7" right="0.7" top="0.75" bottom="0.75" header="0.3" footer="0.3"/>
  <pageSetup paperSize="9" scale="54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30"/>
  <sheetViews>
    <sheetView zoomScaleNormal="100" workbookViewId="0">
      <selection activeCell="AE23" sqref="AE23"/>
    </sheetView>
  </sheetViews>
  <sheetFormatPr defaultRowHeight="15" x14ac:dyDescent="0.25"/>
  <cols>
    <col min="2" max="2" width="4.28515625" customWidth="1"/>
    <col min="8" max="8" width="7.7109375" customWidth="1"/>
    <col min="9" max="9" width="8" bestFit="1" customWidth="1"/>
    <col min="10" max="10" width="1.28515625" customWidth="1"/>
    <col min="11" max="12" width="8" bestFit="1" customWidth="1"/>
    <col min="13" max="13" width="1.7109375" customWidth="1"/>
    <col min="14" max="14" width="8" bestFit="1" customWidth="1"/>
    <col min="15" max="15" width="2.28515625" customWidth="1"/>
    <col min="16" max="16" width="8" bestFit="1" customWidth="1"/>
    <col min="18" max="18" width="8" bestFit="1" customWidth="1"/>
    <col min="19" max="19" width="2.42578125" customWidth="1"/>
    <col min="23" max="23" width="4.5703125" customWidth="1"/>
  </cols>
  <sheetData>
    <row r="2" spans="1:26" x14ac:dyDescent="0.25">
      <c r="A2" s="2" t="s">
        <v>130</v>
      </c>
    </row>
    <row r="4" spans="1:26" x14ac:dyDescent="0.25">
      <c r="A4" s="18"/>
      <c r="B4" s="5"/>
      <c r="C4" s="5"/>
      <c r="D4" s="5"/>
      <c r="E4" s="5"/>
      <c r="F4" s="5"/>
      <c r="G4" s="5"/>
      <c r="H4" s="15"/>
      <c r="I4" s="199">
        <v>44651</v>
      </c>
      <c r="J4" s="207"/>
      <c r="K4" s="207"/>
      <c r="L4" s="199">
        <v>44713</v>
      </c>
      <c r="M4" s="207"/>
      <c r="N4" s="210"/>
      <c r="O4" s="126"/>
      <c r="P4" s="199">
        <v>44866</v>
      </c>
      <c r="Q4" s="207"/>
      <c r="R4" s="210"/>
      <c r="T4" s="188">
        <v>45078</v>
      </c>
      <c r="U4" s="189"/>
      <c r="V4" s="190"/>
      <c r="X4" s="188">
        <v>45444</v>
      </c>
      <c r="Y4" s="189"/>
      <c r="Z4" s="190"/>
    </row>
    <row r="5" spans="1:26" x14ac:dyDescent="0.25">
      <c r="A5" s="19"/>
      <c r="B5" s="6"/>
      <c r="C5" s="31"/>
      <c r="D5" s="6"/>
      <c r="E5" s="6"/>
      <c r="F5" s="6"/>
      <c r="G5" s="6"/>
      <c r="H5" s="16"/>
      <c r="I5" s="19"/>
      <c r="J5" s="6"/>
      <c r="K5" s="6"/>
      <c r="L5" s="257">
        <v>0.02</v>
      </c>
      <c r="M5" s="258"/>
      <c r="N5" s="259"/>
      <c r="O5" s="73"/>
      <c r="P5" s="202">
        <v>3.2000000000000002E-3</v>
      </c>
      <c r="Q5" s="203"/>
      <c r="R5" s="260"/>
      <c r="T5" s="185">
        <v>2.1999999999999999E-2</v>
      </c>
      <c r="U5" s="186"/>
      <c r="V5" s="253"/>
      <c r="X5" s="185">
        <v>2.2700000000000001E-2</v>
      </c>
      <c r="Y5" s="186"/>
      <c r="Z5" s="253"/>
    </row>
    <row r="6" spans="1:26" x14ac:dyDescent="0.25">
      <c r="A6" s="173" t="s">
        <v>131</v>
      </c>
      <c r="C6" s="174" t="s">
        <v>132</v>
      </c>
      <c r="H6" s="17"/>
      <c r="I6" s="18"/>
      <c r="J6" s="5"/>
      <c r="K6" s="5"/>
      <c r="L6" s="21"/>
      <c r="M6" s="5"/>
      <c r="N6" s="15"/>
      <c r="O6" s="5"/>
      <c r="P6" s="21"/>
      <c r="Q6" s="5"/>
      <c r="R6" s="15"/>
      <c r="T6" s="21"/>
      <c r="U6" s="5"/>
      <c r="V6" s="15"/>
      <c r="X6" s="21"/>
      <c r="Y6" s="5"/>
      <c r="Z6" s="15"/>
    </row>
    <row r="7" spans="1:26" x14ac:dyDescent="0.25">
      <c r="A7" s="20" t="s">
        <v>165</v>
      </c>
      <c r="C7" t="s">
        <v>133</v>
      </c>
      <c r="H7" s="17"/>
      <c r="I7" s="22">
        <v>4028.26</v>
      </c>
      <c r="J7" s="8" t="s">
        <v>7</v>
      </c>
      <c r="K7" s="8">
        <v>4729.9799999999996</v>
      </c>
      <c r="L7" s="22">
        <f>I7*($L$5+1)</f>
        <v>4108.8252000000002</v>
      </c>
      <c r="M7" s="7" t="s">
        <v>7</v>
      </c>
      <c r="N7" s="23">
        <f>K7*($L$5+1)</f>
        <v>4824.5796</v>
      </c>
      <c r="O7" s="8"/>
      <c r="P7" s="22">
        <v>4121.97</v>
      </c>
      <c r="Q7" s="7" t="s">
        <v>7</v>
      </c>
      <c r="R7" s="23">
        <f>N7*($P$5+1)</f>
        <v>4840.0182547200002</v>
      </c>
      <c r="T7" s="22">
        <f>P7*($T$5+1)</f>
        <v>4212.6533400000008</v>
      </c>
      <c r="U7" s="7" t="s">
        <v>7</v>
      </c>
      <c r="V7" s="23">
        <f>R7*($T$5+1)</f>
        <v>4946.4986563238399</v>
      </c>
      <c r="X7" s="22">
        <f>T7*($X$5+1)</f>
        <v>4308.2805708180003</v>
      </c>
      <c r="Y7" s="7" t="s">
        <v>7</v>
      </c>
      <c r="Z7" s="23">
        <f>V7*($X$5+1)</f>
        <v>5058.7841758223904</v>
      </c>
    </row>
    <row r="8" spans="1:26" x14ac:dyDescent="0.25">
      <c r="A8" s="20"/>
      <c r="C8" t="s">
        <v>134</v>
      </c>
      <c r="H8" s="17"/>
      <c r="I8" s="22"/>
      <c r="J8" s="8"/>
      <c r="K8" s="8" t="s">
        <v>81</v>
      </c>
      <c r="L8" s="22"/>
      <c r="M8" s="7"/>
      <c r="N8" s="23"/>
      <c r="O8" s="8"/>
      <c r="P8" s="22"/>
      <c r="Q8" s="7"/>
      <c r="R8" s="23"/>
      <c r="T8" s="22"/>
      <c r="U8" s="7"/>
      <c r="V8" s="23"/>
      <c r="X8" s="22"/>
      <c r="Y8" s="7"/>
      <c r="Z8" s="23"/>
    </row>
    <row r="9" spans="1:26" x14ac:dyDescent="0.25">
      <c r="A9" s="20"/>
      <c r="H9" s="17"/>
      <c r="I9" s="22"/>
      <c r="J9" s="8"/>
      <c r="K9" s="8" t="s">
        <v>81</v>
      </c>
      <c r="L9" s="22"/>
      <c r="M9" s="7"/>
      <c r="N9" s="23"/>
      <c r="O9" s="8"/>
      <c r="P9" s="22"/>
      <c r="Q9" s="7"/>
      <c r="R9" s="23"/>
      <c r="T9" s="22"/>
      <c r="U9" s="7"/>
      <c r="V9" s="23"/>
      <c r="X9" s="22"/>
      <c r="Y9" s="7"/>
      <c r="Z9" s="23"/>
    </row>
    <row r="10" spans="1:26" x14ac:dyDescent="0.25">
      <c r="A10" s="20" t="s">
        <v>166</v>
      </c>
      <c r="C10" t="s">
        <v>135</v>
      </c>
      <c r="H10" s="17"/>
      <c r="I10" s="22">
        <v>3440.04</v>
      </c>
      <c r="J10" s="8" t="s">
        <v>7</v>
      </c>
      <c r="K10" s="8">
        <v>4212.71</v>
      </c>
      <c r="L10" s="22">
        <f>I10*($L$5+1)</f>
        <v>3508.8407999999999</v>
      </c>
      <c r="M10" s="7" t="s">
        <v>7</v>
      </c>
      <c r="N10" s="23">
        <f>K10*($L$5+1)</f>
        <v>4296.9642000000003</v>
      </c>
      <c r="O10" s="8"/>
      <c r="P10" s="22">
        <v>3520.07</v>
      </c>
      <c r="Q10" s="7" t="s">
        <v>7</v>
      </c>
      <c r="R10" s="23">
        <f>N10*($P$5+1)</f>
        <v>4310.7144854400003</v>
      </c>
      <c r="T10" s="22">
        <f>P10*($T$5+1)</f>
        <v>3597.5115400000004</v>
      </c>
      <c r="U10" s="7" t="s">
        <v>7</v>
      </c>
      <c r="V10" s="23">
        <f>R10*($T$5+1)</f>
        <v>4405.5502041196805</v>
      </c>
      <c r="X10" s="22">
        <f>T10*($X$5+1)</f>
        <v>3679.175051958</v>
      </c>
      <c r="Y10" s="7" t="s">
        <v>7</v>
      </c>
      <c r="Z10" s="23">
        <f>V10*($X$5+1)</f>
        <v>4505.5561937531975</v>
      </c>
    </row>
    <row r="11" spans="1:26" x14ac:dyDescent="0.25">
      <c r="A11" s="20"/>
      <c r="C11" t="s">
        <v>136</v>
      </c>
      <c r="G11" s="11"/>
      <c r="H11" s="17"/>
      <c r="I11" s="22"/>
      <c r="J11" s="8"/>
      <c r="K11" s="8"/>
      <c r="L11" s="24"/>
      <c r="M11" s="9"/>
      <c r="N11" s="25"/>
      <c r="O11" s="8"/>
      <c r="P11" s="22"/>
      <c r="Q11" s="7"/>
      <c r="R11" s="23"/>
      <c r="T11" s="22"/>
      <c r="U11" s="7"/>
      <c r="V11" s="23"/>
      <c r="X11" s="22"/>
      <c r="Y11" s="7"/>
      <c r="Z11" s="23"/>
    </row>
    <row r="12" spans="1:26" x14ac:dyDescent="0.25">
      <c r="A12" s="18"/>
      <c r="B12" s="5"/>
      <c r="C12" s="5"/>
      <c r="D12" s="5"/>
      <c r="E12" s="5"/>
      <c r="F12" s="5"/>
      <c r="G12" s="5"/>
      <c r="H12" s="15"/>
      <c r="I12" s="199">
        <v>44651</v>
      </c>
      <c r="J12" s="207"/>
      <c r="K12" s="207"/>
      <c r="L12" s="199">
        <v>44713</v>
      </c>
      <c r="M12" s="207"/>
      <c r="N12" s="210"/>
      <c r="O12" s="126"/>
      <c r="P12" s="199">
        <v>44866</v>
      </c>
      <c r="Q12" s="207"/>
      <c r="R12" s="210"/>
      <c r="T12" s="188">
        <v>45078</v>
      </c>
      <c r="U12" s="189"/>
      <c r="V12" s="190"/>
      <c r="X12" s="188">
        <v>45444</v>
      </c>
      <c r="Y12" s="189"/>
      <c r="Z12" s="190"/>
    </row>
    <row r="13" spans="1:26" x14ac:dyDescent="0.25">
      <c r="A13" s="19"/>
      <c r="B13" s="6"/>
      <c r="C13" s="31"/>
      <c r="D13" s="6"/>
      <c r="E13" s="6"/>
      <c r="F13" s="6"/>
      <c r="G13" s="6"/>
      <c r="H13" s="16"/>
      <c r="I13" s="19"/>
      <c r="J13" s="6"/>
      <c r="K13" s="6"/>
      <c r="L13" s="211"/>
      <c r="M13" s="212"/>
      <c r="N13" s="261"/>
      <c r="O13" s="73"/>
      <c r="P13" s="191">
        <f>P5</f>
        <v>3.2000000000000002E-3</v>
      </c>
      <c r="Q13" s="192"/>
      <c r="R13" s="262"/>
      <c r="T13" s="254">
        <f>T5</f>
        <v>2.1999999999999999E-2</v>
      </c>
      <c r="U13" s="255"/>
      <c r="V13" s="256"/>
      <c r="X13" s="254">
        <f>X5</f>
        <v>2.2700000000000001E-2</v>
      </c>
      <c r="Y13" s="255"/>
      <c r="Z13" s="256"/>
    </row>
    <row r="14" spans="1:26" x14ac:dyDescent="0.25">
      <c r="A14" s="32" t="s">
        <v>137</v>
      </c>
      <c r="B14" s="2"/>
      <c r="C14" s="27" t="s">
        <v>138</v>
      </c>
      <c r="D14" s="2"/>
      <c r="E14" s="2"/>
      <c r="F14" s="2"/>
      <c r="G14" s="2"/>
      <c r="H14" s="17"/>
      <c r="I14" s="22"/>
      <c r="J14" s="8"/>
      <c r="K14" s="8"/>
      <c r="L14" s="22"/>
      <c r="M14" s="7"/>
      <c r="N14" s="23"/>
      <c r="O14" s="8"/>
      <c r="P14" s="22"/>
      <c r="Q14" s="7"/>
      <c r="R14" s="23"/>
      <c r="T14" s="21"/>
      <c r="U14" s="134"/>
      <c r="V14" s="135"/>
      <c r="X14" s="21"/>
      <c r="Y14" s="134"/>
      <c r="Z14" s="135"/>
    </row>
    <row r="15" spans="1:26" x14ac:dyDescent="0.25">
      <c r="A15" s="20" t="s">
        <v>167</v>
      </c>
      <c r="C15" t="s">
        <v>185</v>
      </c>
      <c r="H15" s="17"/>
      <c r="I15" s="22"/>
      <c r="J15" s="8"/>
      <c r="K15" s="8">
        <v>2914.35</v>
      </c>
      <c r="L15" s="22"/>
      <c r="M15" s="7"/>
      <c r="N15" s="23">
        <f>K15*($L$5+1)</f>
        <v>2972.6370000000002</v>
      </c>
      <c r="O15" s="8"/>
      <c r="P15" s="22"/>
      <c r="Q15" s="7"/>
      <c r="R15" s="23">
        <v>2982.15</v>
      </c>
      <c r="S15" s="41"/>
      <c r="T15" s="22"/>
      <c r="U15" s="7"/>
      <c r="V15" s="23">
        <f>R15*($T$13+1)</f>
        <v>3047.7573000000002</v>
      </c>
      <c r="X15" s="22"/>
      <c r="Y15" s="7"/>
      <c r="Z15" s="23">
        <f>V15*($X$13+1)</f>
        <v>3116.9413907100002</v>
      </c>
    </row>
    <row r="16" spans="1:26" x14ac:dyDescent="0.25">
      <c r="A16" s="20"/>
      <c r="H16" s="17"/>
      <c r="I16" s="22"/>
      <c r="J16" s="8"/>
      <c r="K16" s="8" t="s">
        <v>81</v>
      </c>
      <c r="L16" s="22"/>
      <c r="M16" s="7"/>
      <c r="N16" s="23"/>
      <c r="O16" s="8"/>
      <c r="P16" s="22"/>
      <c r="Q16" s="7"/>
      <c r="R16" s="23"/>
      <c r="S16" s="41"/>
      <c r="T16" s="22"/>
      <c r="U16" s="7"/>
      <c r="V16" s="23"/>
      <c r="W16" s="41"/>
      <c r="X16" s="22"/>
      <c r="Y16" s="7"/>
      <c r="Z16" s="23"/>
    </row>
    <row r="17" spans="1:26" x14ac:dyDescent="0.25">
      <c r="A17" s="20" t="s">
        <v>168</v>
      </c>
      <c r="C17" t="s">
        <v>139</v>
      </c>
      <c r="H17" s="17"/>
      <c r="I17" s="22"/>
      <c r="J17" s="8"/>
      <c r="K17" s="8">
        <v>2640.66</v>
      </c>
      <c r="L17" s="22"/>
      <c r="M17" s="7"/>
      <c r="N17" s="23">
        <f>K17*($L$5+1)</f>
        <v>2693.4731999999999</v>
      </c>
      <c r="O17" s="8"/>
      <c r="P17" s="22"/>
      <c r="Q17" s="7"/>
      <c r="R17" s="23">
        <v>2702.09</v>
      </c>
      <c r="S17" s="41"/>
      <c r="T17" s="22"/>
      <c r="U17" s="7"/>
      <c r="V17" s="23">
        <f>R17*($T$13+1)</f>
        <v>2761.5359800000001</v>
      </c>
      <c r="X17" s="22"/>
      <c r="Y17" s="7"/>
      <c r="Z17" s="23">
        <f>V17*($X$13+1)</f>
        <v>2824.222846746</v>
      </c>
    </row>
    <row r="18" spans="1:26" x14ac:dyDescent="0.25">
      <c r="A18" s="20"/>
      <c r="C18" t="s">
        <v>140</v>
      </c>
      <c r="H18" s="17"/>
      <c r="I18" s="22"/>
      <c r="J18" s="8"/>
      <c r="K18" s="8"/>
      <c r="L18" s="22"/>
      <c r="M18" s="7"/>
      <c r="N18" s="23"/>
      <c r="O18" s="8"/>
      <c r="P18" s="22"/>
      <c r="Q18" s="7"/>
      <c r="R18" s="23"/>
      <c r="S18" s="41"/>
      <c r="T18" s="22"/>
      <c r="U18" s="7"/>
      <c r="V18" s="23"/>
      <c r="W18" s="41"/>
      <c r="X18" s="22"/>
      <c r="Y18" s="7"/>
      <c r="Z18" s="23"/>
    </row>
    <row r="19" spans="1:26" x14ac:dyDescent="0.25">
      <c r="A19" s="20"/>
      <c r="H19" s="17"/>
      <c r="I19" s="22"/>
      <c r="J19" s="8"/>
      <c r="K19" s="8"/>
      <c r="L19" s="22"/>
      <c r="M19" s="7"/>
      <c r="N19" s="23"/>
      <c r="O19" s="8"/>
      <c r="P19" s="22"/>
      <c r="Q19" s="7"/>
      <c r="R19" s="23"/>
      <c r="S19" s="41"/>
      <c r="T19" s="22"/>
      <c r="U19" s="7"/>
      <c r="V19" s="23"/>
      <c r="W19" s="41"/>
      <c r="X19" s="22"/>
      <c r="Y19" s="7"/>
      <c r="Z19" s="23"/>
    </row>
    <row r="20" spans="1:26" x14ac:dyDescent="0.25">
      <c r="A20" s="32" t="s">
        <v>141</v>
      </c>
      <c r="B20" s="2"/>
      <c r="C20" s="27" t="s">
        <v>142</v>
      </c>
      <c r="D20" s="2"/>
      <c r="E20" s="2"/>
      <c r="F20" s="2"/>
      <c r="G20" s="2"/>
      <c r="H20" s="17"/>
      <c r="I20" s="22"/>
      <c r="J20" s="8"/>
      <c r="K20" s="8"/>
      <c r="L20" s="22"/>
      <c r="M20" s="7"/>
      <c r="N20" s="23"/>
      <c r="O20" s="8"/>
      <c r="P20" s="22"/>
      <c r="Q20" s="7"/>
      <c r="R20" s="23"/>
      <c r="S20" s="41"/>
      <c r="T20" s="22"/>
      <c r="U20" s="7"/>
      <c r="V20" s="23"/>
      <c r="W20" s="41"/>
      <c r="X20" s="22"/>
      <c r="Y20" s="7"/>
      <c r="Z20" s="23"/>
    </row>
    <row r="21" spans="1:26" x14ac:dyDescent="0.25">
      <c r="A21" s="20" t="s">
        <v>169</v>
      </c>
      <c r="C21" t="s">
        <v>185</v>
      </c>
      <c r="H21" s="17"/>
      <c r="I21" s="22">
        <v>3206.54</v>
      </c>
      <c r="J21" s="8" t="s">
        <v>7</v>
      </c>
      <c r="K21" s="8">
        <v>3538.45</v>
      </c>
      <c r="L21" s="22">
        <f>I21*($L$5+1)</f>
        <v>3270.6707999999999</v>
      </c>
      <c r="M21" s="7" t="s">
        <v>7</v>
      </c>
      <c r="N21" s="23">
        <f>K21*($L$5+1)</f>
        <v>3609.2190000000001</v>
      </c>
      <c r="O21" s="8"/>
      <c r="P21" s="22">
        <v>3281.14</v>
      </c>
      <c r="Q21" s="7" t="s">
        <v>7</v>
      </c>
      <c r="R21" s="23">
        <v>3620.77</v>
      </c>
      <c r="S21" s="41"/>
      <c r="T21" s="22">
        <f>P21*($T$13+1)</f>
        <v>3353.3250800000001</v>
      </c>
      <c r="U21" s="7" t="s">
        <v>7</v>
      </c>
      <c r="V21" s="23">
        <f>R21*($T$13+1)</f>
        <v>3700.4269399999998</v>
      </c>
      <c r="X21" s="22">
        <f>T21*($X$13+1)</f>
        <v>3429.4455593160001</v>
      </c>
      <c r="Y21" s="7" t="s">
        <v>7</v>
      </c>
      <c r="Z21" s="23">
        <f>V21*($X$13+1)</f>
        <v>3784.4266315379996</v>
      </c>
    </row>
    <row r="22" spans="1:26" x14ac:dyDescent="0.25">
      <c r="A22" s="20"/>
      <c r="H22" s="17"/>
      <c r="I22" s="22"/>
      <c r="J22" s="8"/>
      <c r="K22" s="8"/>
      <c r="L22" s="22"/>
      <c r="M22" s="7"/>
      <c r="N22" s="23"/>
      <c r="O22" s="8"/>
      <c r="P22" s="22"/>
      <c r="Q22" s="7"/>
      <c r="R22" s="23"/>
      <c r="S22" s="41"/>
      <c r="T22" s="22"/>
      <c r="U22" s="7"/>
      <c r="V22" s="23"/>
      <c r="W22" s="41"/>
      <c r="X22" s="22"/>
      <c r="Y22" s="7"/>
      <c r="Z22" s="23"/>
    </row>
    <row r="23" spans="1:26" x14ac:dyDescent="0.25">
      <c r="A23" s="20" t="s">
        <v>170</v>
      </c>
      <c r="C23" t="s">
        <v>139</v>
      </c>
      <c r="H23" s="17"/>
      <c r="I23" s="22"/>
      <c r="J23" s="8"/>
      <c r="K23" s="8"/>
      <c r="L23" s="22"/>
      <c r="M23" s="7"/>
      <c r="N23" s="23"/>
      <c r="O23" s="8"/>
      <c r="P23" s="22"/>
      <c r="Q23" s="7"/>
      <c r="R23" s="23"/>
      <c r="S23" s="41"/>
      <c r="T23" s="22"/>
      <c r="U23" s="7"/>
      <c r="V23" s="23"/>
      <c r="W23" s="41"/>
      <c r="X23" s="22"/>
      <c r="Y23" s="7"/>
      <c r="Z23" s="23"/>
    </row>
    <row r="24" spans="1:26" x14ac:dyDescent="0.25">
      <c r="A24" s="19"/>
      <c r="B24" s="6"/>
      <c r="C24" s="6" t="s">
        <v>140</v>
      </c>
      <c r="D24" s="6"/>
      <c r="E24" s="6"/>
      <c r="F24" s="6"/>
      <c r="G24" s="6"/>
      <c r="H24" s="16"/>
      <c r="I24" s="22">
        <v>2917.78</v>
      </c>
      <c r="J24" s="8" t="s">
        <v>7</v>
      </c>
      <c r="K24" s="8">
        <v>3158.92</v>
      </c>
      <c r="L24" s="22">
        <f>I24*($L$5+1)</f>
        <v>2976.1356000000001</v>
      </c>
      <c r="M24" s="7" t="s">
        <v>7</v>
      </c>
      <c r="N24" s="23">
        <f>K24*($L$5+1)</f>
        <v>3222.0984000000003</v>
      </c>
      <c r="O24" s="8"/>
      <c r="P24" s="22">
        <v>2985.66</v>
      </c>
      <c r="Q24" s="7" t="s">
        <v>7</v>
      </c>
      <c r="R24" s="23">
        <v>3232.41</v>
      </c>
      <c r="S24" s="41"/>
      <c r="T24" s="22">
        <f>P24*($T$13+1)</f>
        <v>3051.3445200000001</v>
      </c>
      <c r="U24" s="7" t="s">
        <v>7</v>
      </c>
      <c r="V24" s="23">
        <f>R24*($T$13+1)</f>
        <v>3303.5230200000001</v>
      </c>
      <c r="X24" s="22">
        <f>T24*($X$13+1)</f>
        <v>3120.610040604</v>
      </c>
      <c r="Y24" s="7" t="s">
        <v>7</v>
      </c>
      <c r="Z24" s="23">
        <f>V24*($X$13+1)</f>
        <v>3378.512992554</v>
      </c>
    </row>
    <row r="25" spans="1:26" x14ac:dyDescent="0.25">
      <c r="A25" s="32" t="s">
        <v>143</v>
      </c>
      <c r="H25" s="17"/>
      <c r="I25" s="22"/>
      <c r="J25" s="8"/>
      <c r="K25" s="8"/>
      <c r="L25" s="22"/>
      <c r="M25" s="7"/>
      <c r="N25" s="23"/>
      <c r="O25" s="8"/>
      <c r="P25" s="22"/>
      <c r="Q25" s="7"/>
      <c r="R25" s="23"/>
      <c r="T25" s="22"/>
      <c r="U25" s="7"/>
      <c r="V25" s="23"/>
      <c r="X25" s="22"/>
      <c r="Y25" s="7"/>
      <c r="Z25" s="23"/>
    </row>
    <row r="26" spans="1:26" x14ac:dyDescent="0.25">
      <c r="A26" s="19" t="s">
        <v>171</v>
      </c>
      <c r="B26" s="175"/>
      <c r="C26" s="176" t="s">
        <v>144</v>
      </c>
      <c r="D26" s="175"/>
      <c r="E26" s="6"/>
      <c r="F26" s="6"/>
      <c r="G26" s="6"/>
      <c r="H26" s="16"/>
      <c r="I26" s="22">
        <v>28.73</v>
      </c>
      <c r="J26" s="8" t="s">
        <v>7</v>
      </c>
      <c r="K26" s="8">
        <v>32.72</v>
      </c>
      <c r="L26" s="22">
        <f>I26*($L$5+1)</f>
        <v>29.304600000000001</v>
      </c>
      <c r="M26" s="7" t="s">
        <v>7</v>
      </c>
      <c r="N26" s="23">
        <f>K26*($L$5+1)</f>
        <v>33.374400000000001</v>
      </c>
      <c r="O26" s="8"/>
      <c r="P26" s="76">
        <v>29.4</v>
      </c>
      <c r="Q26" s="77" t="s">
        <v>7</v>
      </c>
      <c r="R26" s="78">
        <v>33.479999999999997</v>
      </c>
      <c r="T26" s="22">
        <f>P26*($T$13+1)</f>
        <v>30.046799999999998</v>
      </c>
      <c r="U26" s="77" t="s">
        <v>7</v>
      </c>
      <c r="V26" s="23">
        <f>R26*($T$13+1)</f>
        <v>34.216559999999994</v>
      </c>
      <c r="X26" s="22">
        <f>T26*($X$13+1)</f>
        <v>30.728862359999997</v>
      </c>
      <c r="Y26" s="77" t="s">
        <v>7</v>
      </c>
      <c r="Z26" s="23">
        <f>V26*($X$13+1)</f>
        <v>34.993275911999994</v>
      </c>
    </row>
    <row r="27" spans="1:26" x14ac:dyDescent="0.25">
      <c r="A27" s="164"/>
      <c r="B27" s="124"/>
      <c r="C27" s="124" t="s">
        <v>145</v>
      </c>
      <c r="D27" s="124"/>
      <c r="E27" s="124"/>
      <c r="F27" s="124"/>
      <c r="G27" s="124"/>
      <c r="H27" s="170"/>
      <c r="I27" s="19"/>
      <c r="J27" s="6"/>
      <c r="K27" s="10">
        <v>69.16</v>
      </c>
      <c r="L27" s="24"/>
      <c r="M27" s="9"/>
      <c r="N27" s="25">
        <f>K27*($L$5+1)</f>
        <v>70.543199999999999</v>
      </c>
      <c r="O27" s="10"/>
      <c r="P27" s="79"/>
      <c r="Q27" s="80"/>
      <c r="R27" s="177">
        <v>70.77</v>
      </c>
      <c r="T27" s="79"/>
      <c r="U27" s="80"/>
      <c r="V27" s="25">
        <f>R27*($T$13+1)</f>
        <v>72.326939999999993</v>
      </c>
      <c r="X27" s="79"/>
      <c r="Y27" s="80"/>
      <c r="Z27" s="25">
        <f>V27*($X$13+1)</f>
        <v>73.968761537999995</v>
      </c>
    </row>
    <row r="28" spans="1:26" x14ac:dyDescent="0.25">
      <c r="A28" s="69"/>
    </row>
    <row r="30" spans="1:26" x14ac:dyDescent="0.25">
      <c r="J30">
        <f>2561.03/2535.67</f>
        <v>1.0100013014311799</v>
      </c>
    </row>
  </sheetData>
  <mergeCells count="18">
    <mergeCell ref="I12:K12"/>
    <mergeCell ref="L12:N12"/>
    <mergeCell ref="P12:R12"/>
    <mergeCell ref="L13:N13"/>
    <mergeCell ref="P13:R13"/>
    <mergeCell ref="I4:K4"/>
    <mergeCell ref="L5:N5"/>
    <mergeCell ref="L4:N4"/>
    <mergeCell ref="P4:R4"/>
    <mergeCell ref="P5:R5"/>
    <mergeCell ref="X4:Z4"/>
    <mergeCell ref="X5:Z5"/>
    <mergeCell ref="X12:Z12"/>
    <mergeCell ref="X13:Z13"/>
    <mergeCell ref="T4:V4"/>
    <mergeCell ref="T5:V5"/>
    <mergeCell ref="T12:V12"/>
    <mergeCell ref="T13:V13"/>
  </mergeCells>
  <pageMargins left="0.7" right="0.7" top="0.75" bottom="0.75" header="0.3" footer="0.3"/>
  <pageSetup paperSize="9" scale="54" orientation="portrait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T22"/>
  <sheetViews>
    <sheetView workbookViewId="0">
      <selection activeCell="L26" sqref="L26:L27"/>
    </sheetView>
  </sheetViews>
  <sheetFormatPr defaultRowHeight="15" x14ac:dyDescent="0.25"/>
  <cols>
    <col min="5" max="5" width="1.42578125" customWidth="1"/>
    <col min="7" max="7" width="9.42578125" bestFit="1" customWidth="1"/>
    <col min="8" max="8" width="1.7109375" customWidth="1"/>
    <col min="11" max="12" width="9.42578125" bestFit="1" customWidth="1"/>
    <col min="13" max="13" width="4" customWidth="1"/>
    <col min="14" max="14" width="11.5703125" bestFit="1" customWidth="1"/>
  </cols>
  <sheetData>
    <row r="1" spans="1:20" x14ac:dyDescent="0.25">
      <c r="A1" s="2" t="s">
        <v>146</v>
      </c>
    </row>
    <row r="2" spans="1:20" x14ac:dyDescent="0.25">
      <c r="A2" s="36" t="s">
        <v>147</v>
      </c>
    </row>
    <row r="3" spans="1:20" x14ac:dyDescent="0.25">
      <c r="A3" t="s">
        <v>148</v>
      </c>
    </row>
    <row r="4" spans="1:20" x14ac:dyDescent="0.25">
      <c r="A4" s="27" t="s">
        <v>149</v>
      </c>
      <c r="B4" s="178" t="s">
        <v>190</v>
      </c>
      <c r="C4" s="2"/>
      <c r="D4" s="2"/>
      <c r="E4" s="2"/>
      <c r="F4" s="2"/>
    </row>
    <row r="5" spans="1:20" x14ac:dyDescent="0.25">
      <c r="A5" s="243" t="s">
        <v>150</v>
      </c>
      <c r="B5" s="238"/>
      <c r="C5" s="239"/>
      <c r="D5" s="199">
        <v>44651</v>
      </c>
      <c r="E5" s="207"/>
      <c r="F5" s="207"/>
      <c r="G5" s="199">
        <v>44713</v>
      </c>
      <c r="H5" s="207"/>
      <c r="I5" s="210"/>
      <c r="J5" s="200">
        <v>44866</v>
      </c>
      <c r="K5" s="207"/>
      <c r="L5" s="210"/>
      <c r="N5" s="188">
        <v>45078</v>
      </c>
      <c r="O5" s="189"/>
      <c r="P5" s="190"/>
      <c r="R5" s="188">
        <v>45444</v>
      </c>
      <c r="S5" s="189"/>
      <c r="T5" s="190"/>
    </row>
    <row r="6" spans="1:20" x14ac:dyDescent="0.25">
      <c r="A6" s="244" t="s">
        <v>151</v>
      </c>
      <c r="B6" s="245"/>
      <c r="C6" s="246"/>
      <c r="D6" s="19"/>
      <c r="E6" s="6"/>
      <c r="F6" s="6"/>
      <c r="G6" s="249">
        <v>0.02</v>
      </c>
      <c r="H6" s="245"/>
      <c r="I6" s="246"/>
      <c r="J6" s="263">
        <v>3.2000000000000002E-3</v>
      </c>
      <c r="K6" s="245"/>
      <c r="L6" s="246"/>
      <c r="N6" s="249">
        <v>2.1999999999999999E-2</v>
      </c>
      <c r="O6" s="245"/>
      <c r="P6" s="246"/>
      <c r="R6" s="249">
        <v>2.2700000000000001E-2</v>
      </c>
      <c r="S6" s="245"/>
      <c r="T6" s="246"/>
    </row>
    <row r="7" spans="1:20" x14ac:dyDescent="0.25">
      <c r="A7" s="20"/>
      <c r="B7" s="33" t="s">
        <v>7</v>
      </c>
      <c r="C7" s="29">
        <v>1</v>
      </c>
      <c r="D7" s="21">
        <v>3657.9294553200002</v>
      </c>
      <c r="E7" s="26" t="s">
        <v>7</v>
      </c>
      <c r="F7" s="26">
        <v>3845.2904082599998</v>
      </c>
      <c r="G7" s="22">
        <f>+D7*($G$6+1)</f>
        <v>3731.0880444264003</v>
      </c>
      <c r="H7" s="128" t="s">
        <v>7</v>
      </c>
      <c r="I7" s="23">
        <f>F7*($G$6+1)</f>
        <v>3922.1962164252</v>
      </c>
      <c r="J7" s="8">
        <v>3743.03</v>
      </c>
      <c r="K7" s="128" t="s">
        <v>7</v>
      </c>
      <c r="L7" s="23">
        <v>3934.75</v>
      </c>
      <c r="N7" s="22">
        <f>+J7*($N$6+1)</f>
        <v>3825.3766600000004</v>
      </c>
      <c r="O7" s="128" t="s">
        <v>7</v>
      </c>
      <c r="P7" s="23">
        <f>+L7*($N$6+1)</f>
        <v>4021.3145</v>
      </c>
      <c r="R7" s="22">
        <f>+N7*($R$6+1)</f>
        <v>3912.2127101820001</v>
      </c>
      <c r="S7" s="128" t="s">
        <v>7</v>
      </c>
      <c r="T7" s="23">
        <f>+P7*($R$6+1)</f>
        <v>4112.5983391499994</v>
      </c>
    </row>
    <row r="8" spans="1:20" x14ac:dyDescent="0.25">
      <c r="A8" s="20">
        <v>2</v>
      </c>
      <c r="B8" s="33" t="s">
        <v>7</v>
      </c>
      <c r="C8" s="29">
        <v>4</v>
      </c>
      <c r="D8" s="22">
        <v>3747.0248176199998</v>
      </c>
      <c r="E8" s="8" t="s">
        <v>7</v>
      </c>
      <c r="F8" s="8">
        <v>3953.3702901000001</v>
      </c>
      <c r="G8" s="22">
        <f t="shared" ref="G8:G10" si="0">+D8*($G$6+1)</f>
        <v>3821.9653139724001</v>
      </c>
      <c r="H8" s="128" t="s">
        <v>7</v>
      </c>
      <c r="I8" s="23">
        <f t="shared" ref="I8:I11" si="1">F8*($G$6+1)</f>
        <v>4032.4376959020001</v>
      </c>
      <c r="J8" s="8">
        <v>3834.2</v>
      </c>
      <c r="K8" s="128" t="s">
        <v>7</v>
      </c>
      <c r="L8" s="23">
        <v>4045.34</v>
      </c>
      <c r="N8" s="22">
        <f t="shared" ref="N8:N11" si="2">+J8*($N$6+1)</f>
        <v>3918.5524</v>
      </c>
      <c r="O8" s="128" t="s">
        <v>7</v>
      </c>
      <c r="P8" s="23">
        <f t="shared" ref="P8:P10" si="3">+L8*($N$6+1)</f>
        <v>4134.3374800000001</v>
      </c>
      <c r="R8" s="22">
        <f t="shared" ref="R8:R11" si="4">+N8*($R$6+1)</f>
        <v>4007.5035394799997</v>
      </c>
      <c r="S8" s="128" t="s">
        <v>7</v>
      </c>
      <c r="T8" s="23">
        <f t="shared" ref="T8:T11" si="5">+P8*($R$6+1)</f>
        <v>4228.1869407960003</v>
      </c>
    </row>
    <row r="9" spans="1:20" x14ac:dyDescent="0.25">
      <c r="A9" s="20">
        <v>5</v>
      </c>
      <c r="B9" s="33" t="s">
        <v>7</v>
      </c>
      <c r="C9" s="29">
        <v>7</v>
      </c>
      <c r="D9" s="22">
        <v>3845.2904082599998</v>
      </c>
      <c r="E9" s="8" t="s">
        <v>7</v>
      </c>
      <c r="F9" s="8">
        <v>4088.4599191799998</v>
      </c>
      <c r="G9" s="22">
        <f t="shared" si="0"/>
        <v>3922.1962164252</v>
      </c>
      <c r="H9" s="128" t="s">
        <v>7</v>
      </c>
      <c r="I9" s="23">
        <f t="shared" si="1"/>
        <v>4170.2291175636001</v>
      </c>
      <c r="J9" s="8">
        <v>3934.75</v>
      </c>
      <c r="K9" s="128" t="s">
        <v>7</v>
      </c>
      <c r="L9" s="23">
        <v>4183.57</v>
      </c>
      <c r="N9" s="22">
        <f t="shared" si="2"/>
        <v>4021.3145</v>
      </c>
      <c r="O9" s="128" t="s">
        <v>7</v>
      </c>
      <c r="P9" s="23">
        <f t="shared" si="3"/>
        <v>4275.6085400000002</v>
      </c>
      <c r="R9" s="22">
        <f t="shared" si="4"/>
        <v>4112.5983391499994</v>
      </c>
      <c r="S9" s="128" t="s">
        <v>7</v>
      </c>
      <c r="T9" s="23">
        <f t="shared" si="5"/>
        <v>4372.6648538580002</v>
      </c>
    </row>
    <row r="10" spans="1:20" x14ac:dyDescent="0.25">
      <c r="A10" s="20">
        <v>8</v>
      </c>
      <c r="B10" s="33" t="s">
        <v>7</v>
      </c>
      <c r="C10" s="29">
        <v>11</v>
      </c>
      <c r="D10" s="22">
        <v>3953.55430806</v>
      </c>
      <c r="E10" s="8" t="s">
        <v>7</v>
      </c>
      <c r="F10" s="8">
        <v>4217.2315982999999</v>
      </c>
      <c r="G10" s="22">
        <f t="shared" si="0"/>
        <v>4032.6253942212002</v>
      </c>
      <c r="H10" s="128" t="s">
        <v>7</v>
      </c>
      <c r="I10" s="23">
        <f t="shared" si="1"/>
        <v>4301.5762302659996</v>
      </c>
      <c r="J10" s="8">
        <v>4045.53</v>
      </c>
      <c r="K10" s="128" t="s">
        <v>7</v>
      </c>
      <c r="L10" s="23">
        <v>4315.34</v>
      </c>
      <c r="N10" s="22">
        <f t="shared" si="2"/>
        <v>4134.5316600000006</v>
      </c>
      <c r="O10" s="128" t="s">
        <v>7</v>
      </c>
      <c r="P10" s="23">
        <f t="shared" si="3"/>
        <v>4410.2774800000007</v>
      </c>
      <c r="R10" s="22">
        <f t="shared" si="4"/>
        <v>4228.3855286820008</v>
      </c>
      <c r="S10" s="128" t="s">
        <v>7</v>
      </c>
      <c r="T10" s="23">
        <f>+P10*($R$6+1)</f>
        <v>4510.3907787960006</v>
      </c>
    </row>
    <row r="11" spans="1:20" x14ac:dyDescent="0.25">
      <c r="A11" s="20">
        <v>12</v>
      </c>
      <c r="B11" s="34" t="s">
        <v>7</v>
      </c>
      <c r="C11" s="30"/>
      <c r="D11" s="24">
        <v>4088.6848300199999</v>
      </c>
      <c r="E11" s="10" t="s">
        <v>7</v>
      </c>
      <c r="F11" s="10">
        <v>4376.9898572399998</v>
      </c>
      <c r="G11" s="24">
        <f>+D11*($G$6+1)</f>
        <v>4170.4585266204003</v>
      </c>
      <c r="H11" s="127" t="s">
        <v>7</v>
      </c>
      <c r="I11" s="25">
        <f t="shared" si="1"/>
        <v>4464.5296543847999</v>
      </c>
      <c r="J11" s="10">
        <v>4183.8</v>
      </c>
      <c r="K11" s="127" t="s">
        <v>7</v>
      </c>
      <c r="L11" s="25">
        <v>4478.82</v>
      </c>
      <c r="N11" s="24">
        <f t="shared" si="2"/>
        <v>4275.8436000000002</v>
      </c>
      <c r="O11" s="127" t="s">
        <v>7</v>
      </c>
      <c r="P11" s="25">
        <f>+L11*($N$6+1)</f>
        <v>4577.3540400000002</v>
      </c>
      <c r="R11" s="24">
        <f t="shared" si="4"/>
        <v>4372.90524972</v>
      </c>
      <c r="S11" s="127" t="s">
        <v>7</v>
      </c>
      <c r="T11" s="25">
        <f t="shared" si="5"/>
        <v>4681.2599767080001</v>
      </c>
    </row>
    <row r="12" spans="1:20" x14ac:dyDescent="0.25">
      <c r="A12" s="5"/>
    </row>
    <row r="14" spans="1:20" x14ac:dyDescent="0.25">
      <c r="B14" s="179" t="s">
        <v>191</v>
      </c>
    </row>
    <row r="15" spans="1:20" x14ac:dyDescent="0.25">
      <c r="A15" s="243" t="s">
        <v>150</v>
      </c>
      <c r="B15" s="238"/>
      <c r="C15" s="239"/>
      <c r="D15" s="199">
        <v>44651</v>
      </c>
      <c r="E15" s="207"/>
      <c r="F15" s="207"/>
      <c r="G15" s="199">
        <v>44713</v>
      </c>
      <c r="H15" s="207"/>
      <c r="I15" s="210"/>
      <c r="J15" s="200">
        <v>44866</v>
      </c>
      <c r="K15" s="207"/>
      <c r="L15" s="210"/>
      <c r="N15" s="188">
        <v>45078</v>
      </c>
      <c r="O15" s="189"/>
      <c r="P15" s="190"/>
      <c r="R15" s="188">
        <v>45444</v>
      </c>
      <c r="S15" s="189"/>
      <c r="T15" s="190"/>
    </row>
    <row r="16" spans="1:20" x14ac:dyDescent="0.25">
      <c r="A16" s="244" t="s">
        <v>151</v>
      </c>
      <c r="B16" s="245"/>
      <c r="C16" s="246"/>
      <c r="D16" s="19"/>
      <c r="E16" s="6"/>
      <c r="F16" s="6"/>
      <c r="G16" s="211">
        <v>0.02</v>
      </c>
      <c r="H16" s="212"/>
      <c r="I16" s="213"/>
      <c r="J16" s="186">
        <v>3.2000000000000002E-3</v>
      </c>
      <c r="K16" s="186"/>
      <c r="L16" s="187"/>
      <c r="N16" s="185">
        <v>2.1999999999999999E-2</v>
      </c>
      <c r="O16" s="186"/>
      <c r="P16" s="187"/>
      <c r="R16" s="185">
        <v>2.2700000000000001E-2</v>
      </c>
      <c r="S16" s="186"/>
      <c r="T16" s="187"/>
    </row>
    <row r="17" spans="1:20" x14ac:dyDescent="0.25">
      <c r="A17" s="20"/>
      <c r="B17" s="33" t="s">
        <v>7</v>
      </c>
      <c r="C17" s="29">
        <v>6</v>
      </c>
      <c r="D17" s="21">
        <v>4217.2622679600008</v>
      </c>
      <c r="E17" s="26" t="s">
        <v>7</v>
      </c>
      <c r="F17" s="26">
        <v>4545.6627640200004</v>
      </c>
      <c r="G17" s="21">
        <f>+D17*($G$6+1)</f>
        <v>4301.6075133192007</v>
      </c>
      <c r="H17" s="130" t="s">
        <v>7</v>
      </c>
      <c r="I17" s="135">
        <f>F17*($G$6+1)</f>
        <v>4636.5760193004007</v>
      </c>
      <c r="J17" s="8">
        <v>4315.37</v>
      </c>
      <c r="K17" s="128" t="s">
        <v>7</v>
      </c>
      <c r="L17" s="23">
        <v>4651.41</v>
      </c>
      <c r="N17" s="22">
        <f>+J17*($N$16+1)</f>
        <v>4410.3081400000001</v>
      </c>
      <c r="O17" s="128" t="s">
        <v>7</v>
      </c>
      <c r="P17" s="23">
        <f>+L17*($N$16+1)</f>
        <v>4753.7410200000004</v>
      </c>
      <c r="R17" s="22">
        <f>+N17*($R$16+1)</f>
        <v>4510.4221347779994</v>
      </c>
      <c r="S17" s="128" t="s">
        <v>7</v>
      </c>
      <c r="T17" s="23">
        <f>+P17*($R$16+1)</f>
        <v>4861.6509411540001</v>
      </c>
    </row>
    <row r="18" spans="1:20" x14ac:dyDescent="0.25">
      <c r="A18" s="32">
        <v>7</v>
      </c>
      <c r="B18" s="33" t="s">
        <v>7</v>
      </c>
      <c r="C18" s="35">
        <v>14</v>
      </c>
      <c r="D18" s="22">
        <v>4545.6627640200004</v>
      </c>
      <c r="E18" s="8" t="s">
        <v>7</v>
      </c>
      <c r="F18" s="8">
        <v>4928.4098976000005</v>
      </c>
      <c r="G18" s="22">
        <f t="shared" ref="G18:G20" si="6">+D18*($G$6+1)</f>
        <v>4636.5760193004007</v>
      </c>
      <c r="H18" s="128" t="s">
        <v>7</v>
      </c>
      <c r="I18" s="23">
        <f>F18*($G$6+1)</f>
        <v>5026.9780955520009</v>
      </c>
      <c r="J18" s="8">
        <v>4651.41</v>
      </c>
      <c r="K18" s="128" t="s">
        <v>7</v>
      </c>
      <c r="L18" s="23">
        <v>5043.0600000000004</v>
      </c>
      <c r="N18" s="22">
        <f t="shared" ref="N18:N20" si="7">+J18*($N$16+1)</f>
        <v>4753.7410200000004</v>
      </c>
      <c r="O18" s="128" t="s">
        <v>7</v>
      </c>
      <c r="P18" s="23">
        <f>+L18*($N$16+1)</f>
        <v>5154.0073200000006</v>
      </c>
      <c r="R18" s="22">
        <f t="shared" ref="R18:R20" si="8">+N18*($R$16+1)</f>
        <v>4861.6509411540001</v>
      </c>
      <c r="S18" s="128" t="s">
        <v>7</v>
      </c>
      <c r="T18" s="23">
        <f>+P18*($R$16+1)</f>
        <v>5271.0032861640002</v>
      </c>
    </row>
    <row r="19" spans="1:20" x14ac:dyDescent="0.25">
      <c r="A19" s="20">
        <v>15</v>
      </c>
      <c r="B19" s="33" t="s">
        <v>7</v>
      </c>
      <c r="C19" s="29">
        <v>19</v>
      </c>
      <c r="D19" s="22">
        <v>4734.87411978</v>
      </c>
      <c r="E19" s="8" t="s">
        <v>7</v>
      </c>
      <c r="F19" s="8">
        <v>5125.0330878599998</v>
      </c>
      <c r="G19" s="22">
        <f t="shared" si="6"/>
        <v>4829.5716021755998</v>
      </c>
      <c r="H19" s="128" t="s">
        <v>7</v>
      </c>
      <c r="I19" s="23">
        <f>F19*($G$6+1)</f>
        <v>5227.5337496171996</v>
      </c>
      <c r="J19" s="8">
        <v>4845.03</v>
      </c>
      <c r="K19" s="128" t="s">
        <v>7</v>
      </c>
      <c r="L19" s="23">
        <v>5244.26</v>
      </c>
      <c r="N19" s="22">
        <f>+J19*($N$16+1)</f>
        <v>4951.6206599999996</v>
      </c>
      <c r="O19" s="128" t="s">
        <v>7</v>
      </c>
      <c r="P19" s="23">
        <f>+L19*($N$16+1)</f>
        <v>5359.6337200000007</v>
      </c>
      <c r="R19" s="22">
        <f t="shared" si="8"/>
        <v>5064.0224489819993</v>
      </c>
      <c r="S19" s="128" t="s">
        <v>7</v>
      </c>
      <c r="T19" s="23">
        <f>+P19*($R$16+1)</f>
        <v>5481.2974054440001</v>
      </c>
    </row>
    <row r="20" spans="1:20" x14ac:dyDescent="0.25">
      <c r="A20" s="19">
        <v>20</v>
      </c>
      <c r="B20" s="34" t="s">
        <v>7</v>
      </c>
      <c r="C20" s="30"/>
      <c r="D20" s="24">
        <v>4928.4098976000005</v>
      </c>
      <c r="E20" s="10" t="s">
        <v>7</v>
      </c>
      <c r="F20" s="10" t="s">
        <v>152</v>
      </c>
      <c r="G20" s="24">
        <f t="shared" si="6"/>
        <v>5026.9780955520009</v>
      </c>
      <c r="H20" s="127" t="s">
        <v>7</v>
      </c>
      <c r="I20" s="25" t="s">
        <v>152</v>
      </c>
      <c r="J20" s="10">
        <v>5043.0600000000004</v>
      </c>
      <c r="K20" s="127" t="s">
        <v>7</v>
      </c>
      <c r="L20" s="25" t="s">
        <v>152</v>
      </c>
      <c r="N20" s="24">
        <f t="shared" si="7"/>
        <v>5154.0073200000006</v>
      </c>
      <c r="O20" s="127" t="s">
        <v>7</v>
      </c>
      <c r="P20" s="25" t="s">
        <v>152</v>
      </c>
      <c r="R20" s="24">
        <f t="shared" si="8"/>
        <v>5271.0032861640002</v>
      </c>
      <c r="S20" s="127" t="s">
        <v>7</v>
      </c>
      <c r="T20" s="25" t="s">
        <v>152</v>
      </c>
    </row>
    <row r="21" spans="1:20" x14ac:dyDescent="0.25">
      <c r="K21" s="60"/>
      <c r="L21" s="60"/>
    </row>
    <row r="22" spans="1:20" x14ac:dyDescent="0.25">
      <c r="A22" t="s">
        <v>153</v>
      </c>
    </row>
  </sheetData>
  <mergeCells count="22">
    <mergeCell ref="J5:L5"/>
    <mergeCell ref="J6:L6"/>
    <mergeCell ref="J15:L15"/>
    <mergeCell ref="J16:L16"/>
    <mergeCell ref="G5:I5"/>
    <mergeCell ref="G6:I6"/>
    <mergeCell ref="R5:T5"/>
    <mergeCell ref="R6:T6"/>
    <mergeCell ref="R15:T15"/>
    <mergeCell ref="R16:T16"/>
    <mergeCell ref="A5:C5"/>
    <mergeCell ref="A6:C6"/>
    <mergeCell ref="A15:C15"/>
    <mergeCell ref="A16:C16"/>
    <mergeCell ref="D5:F5"/>
    <mergeCell ref="D15:F15"/>
    <mergeCell ref="G15:I15"/>
    <mergeCell ref="G16:I16"/>
    <mergeCell ref="N5:P5"/>
    <mergeCell ref="N6:P6"/>
    <mergeCell ref="N15:P15"/>
    <mergeCell ref="N16:P16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d73d0-49cc-45d0-94e5-dfadfd2d6f6f" xsi:nil="true"/>
    <lcf76f155ced4ddcb4097134ff3c332f xmlns="a9b91689-0f22-4ed7-9082-5179beb466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0D29B08BE044082C3DED007660A98" ma:contentTypeVersion="11" ma:contentTypeDescription="Create a new document." ma:contentTypeScope="" ma:versionID="1351940dd749e73730d656065095f717">
  <xsd:schema xmlns:xsd="http://www.w3.org/2001/XMLSchema" xmlns:xs="http://www.w3.org/2001/XMLSchema" xmlns:p="http://schemas.microsoft.com/office/2006/metadata/properties" xmlns:ns2="a9b91689-0f22-4ed7-9082-5179beb46636" xmlns:ns3="b2cd73d0-49cc-45d0-94e5-dfadfd2d6f6f" targetNamespace="http://schemas.microsoft.com/office/2006/metadata/properties" ma:root="true" ma:fieldsID="88a191f1d194353720797a1d3e1628cd" ns2:_="" ns3:_="">
    <xsd:import namespace="a9b91689-0f22-4ed7-9082-5179beb46636"/>
    <xsd:import namespace="b2cd73d0-49cc-45d0-94e5-dfadfd2d6f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1689-0f22-4ed7-9082-5179beb46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043f0bf-d6b4-49ff-8a6e-345793b8ed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d73d0-49cc-45d0-94e5-dfadfd2d6f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8967f87-ef5a-4e1c-9b0a-92cd8d6ef6cc}" ma:internalName="TaxCatchAll" ma:showField="CatchAllData" ma:web="b2cd73d0-49cc-45d0-94e5-dfadfd2d6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017A9-C856-46C7-8B93-E9C097DB8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D012C8-18A2-4E99-B3C7-BA057E9F449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2cd73d0-49cc-45d0-94e5-dfadfd2d6f6f"/>
    <ds:schemaRef ds:uri="http://schemas.openxmlformats.org/package/2006/metadata/core-properties"/>
    <ds:schemaRef ds:uri="a9b91689-0f22-4ed7-9082-5179beb466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7D0605-FDA6-4C13-B10B-3D9D9E3D4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1689-0f22-4ed7-9082-5179beb46636"/>
    <ds:schemaRef ds:uri="b2cd73d0-49cc-45d0-94e5-dfadfd2d6f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Bilaga 1 § 3</vt:lpstr>
      <vt:lpstr>Bilaga 2 § 2 och § 3</vt:lpstr>
      <vt:lpstr>Bilaga 2 § 4 och § 27</vt:lpstr>
      <vt:lpstr>DEL B § 27</vt:lpstr>
      <vt:lpstr>Arvoden</vt:lpstr>
      <vt:lpstr>Medborgarinstitutet</vt:lpstr>
      <vt:lpstr>Skolledaravtalet</vt:lpstr>
    </vt:vector>
  </TitlesOfParts>
  <Manager/>
  <Company>Just-IT Åland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Ben-Erik Alm</dc:creator>
  <cp:keywords/>
  <dc:description/>
  <cp:lastModifiedBy>Jesper Strandvik</cp:lastModifiedBy>
  <cp:revision/>
  <cp:lastPrinted>2024-09-13T13:24:28Z</cp:lastPrinted>
  <dcterms:created xsi:type="dcterms:W3CDTF">2013-02-14T10:51:03Z</dcterms:created>
  <dcterms:modified xsi:type="dcterms:W3CDTF">2024-09-13T13:55:14Z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0x0101005110D29B08BE044082C3DED007660A98</vt:lpwstr>
  </property>
  <property fmtid="{D5CDD505-2E9C-101B-9397-08002B2CF9AE}" pid="3" name="MediaServiceImageTags">
    <vt:lpwstr/>
  </property>
</Properties>
</file>